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2017\Zastupitelstvo\ZOK 18.12.2017\"/>
    </mc:Choice>
  </mc:AlternateContent>
  <bookViews>
    <workbookView xWindow="0" yWindow="60" windowWidth="15195" windowHeight="9210"/>
  </bookViews>
  <sheets>
    <sheet name="Příloha č. 1" sheetId="1" r:id="rId1"/>
    <sheet name="Příloha č. 2" sheetId="6" r:id="rId2"/>
    <sheet name="Příloha č. 3" sheetId="7" r:id="rId3"/>
    <sheet name="Příloha č. 4" sheetId="8" r:id="rId4"/>
    <sheet name="Příloha č. 5" sheetId="9" r:id="rId5"/>
    <sheet name="Příloha č. 6" sheetId="4" r:id="rId6"/>
    <sheet name="Příloha č. 7" sheetId="10" r:id="rId7"/>
    <sheet name="Příloha č. 8" sheetId="11" r:id="rId8"/>
    <sheet name="Příloha č. 9" sheetId="12" r:id="rId9"/>
    <sheet name="Příloha  č. 10" sheetId="5" r:id="rId10"/>
  </sheets>
  <definedNames>
    <definedName name="_xlnm.Print_Area" localSheetId="0">'Příloha č. 1'!$A$1:$E$1296</definedName>
    <definedName name="_xlnm.Print_Area" localSheetId="1">'Příloha č. 2'!$A$1:$E$613</definedName>
    <definedName name="_xlnm.Print_Area" localSheetId="2">'Příloha č. 3'!$A$1:$E$802</definedName>
    <definedName name="_xlnm.Print_Area" localSheetId="3">'Příloha č. 4'!$A$1:$E$776</definedName>
    <definedName name="_xlnm.Print_Area" localSheetId="4">'Příloha č. 5'!$A$1:$E$930</definedName>
    <definedName name="_xlnm.Print_Area" localSheetId="5">'Příloha č. 6'!$A$1:$E$49</definedName>
    <definedName name="_xlnm.Print_Area" localSheetId="6">'Příloha č. 7'!$A$1:$E$24</definedName>
    <definedName name="_xlnm.Print_Area" localSheetId="7">'Příloha č. 8'!$A$1:$E$83</definedName>
    <definedName name="_xlnm.Print_Area" localSheetId="8">'Příloha č. 9'!$A$1:$E$47</definedName>
  </definedNames>
  <calcPr calcId="162913"/>
</workbook>
</file>

<file path=xl/calcChain.xml><?xml version="1.0" encoding="utf-8"?>
<calcChain xmlns="http://schemas.openxmlformats.org/spreadsheetml/2006/main">
  <c r="B55" i="5" l="1"/>
  <c r="C53" i="5"/>
  <c r="C55" i="5" s="1"/>
  <c r="C49" i="5"/>
  <c r="B48" i="5"/>
  <c r="B50" i="5" s="1"/>
  <c r="B58" i="5" s="1"/>
  <c r="C44" i="5"/>
  <c r="C40" i="5"/>
  <c r="C38" i="5"/>
  <c r="C37" i="5"/>
  <c r="C36" i="5"/>
  <c r="C35" i="5"/>
  <c r="C34" i="5"/>
  <c r="C32" i="5"/>
  <c r="C48" i="5" s="1"/>
  <c r="C50" i="5" s="1"/>
  <c r="C58" i="5" s="1"/>
  <c r="C29" i="5"/>
  <c r="B28" i="5"/>
  <c r="B30" i="5" s="1"/>
  <c r="B57" i="5" s="1"/>
  <c r="C24" i="5"/>
  <c r="C17" i="5"/>
  <c r="C15" i="5"/>
  <c r="C14" i="5"/>
  <c r="C13" i="5"/>
  <c r="C12" i="5"/>
  <c r="C8" i="5"/>
  <c r="C28" i="5" s="1"/>
  <c r="C30" i="5" s="1"/>
  <c r="C57" i="5" s="1"/>
  <c r="C7" i="5"/>
  <c r="E47" i="12"/>
  <c r="E40" i="12"/>
  <c r="E22" i="12"/>
  <c r="E15" i="12"/>
  <c r="E929" i="9"/>
  <c r="E922" i="9"/>
  <c r="E902" i="9"/>
  <c r="E904" i="9" s="1"/>
  <c r="E882" i="9"/>
  <c r="E858" i="9"/>
  <c r="E851" i="9"/>
  <c r="E824" i="9"/>
  <c r="E825" i="9" s="1"/>
  <c r="E817" i="9"/>
  <c r="E818" i="9" s="1"/>
  <c r="E801" i="9"/>
  <c r="E774" i="9"/>
  <c r="E772" i="9"/>
  <c r="E771" i="9"/>
  <c r="E751" i="9"/>
  <c r="E719" i="9"/>
  <c r="E697" i="9"/>
  <c r="E696" i="9"/>
  <c r="E698" i="9" s="1"/>
  <c r="E671" i="9"/>
  <c r="E670" i="9"/>
  <c r="E669" i="9"/>
  <c r="E668" i="9"/>
  <c r="E667" i="9"/>
  <c r="E644" i="9"/>
  <c r="E623" i="9"/>
  <c r="E601" i="9"/>
  <c r="E580" i="9"/>
  <c r="E579" i="9"/>
  <c r="E560" i="9"/>
  <c r="E553" i="9"/>
  <c r="E533" i="9"/>
  <c r="E526" i="9"/>
  <c r="E505" i="9"/>
  <c r="E497" i="9"/>
  <c r="E477" i="9"/>
  <c r="E462" i="9"/>
  <c r="E442" i="9"/>
  <c r="E435" i="9"/>
  <c r="E413" i="9"/>
  <c r="E406" i="9"/>
  <c r="E399" i="9"/>
  <c r="E378" i="9"/>
  <c r="E371" i="9"/>
  <c r="E346" i="9"/>
  <c r="E339" i="9"/>
  <c r="E319" i="9"/>
  <c r="E311" i="9"/>
  <c r="E292" i="9"/>
  <c r="E285" i="9"/>
  <c r="E266" i="9"/>
  <c r="E256" i="9"/>
  <c r="E236" i="9"/>
  <c r="E229" i="9"/>
  <c r="E207" i="9"/>
  <c r="E200" i="9"/>
  <c r="E181" i="9"/>
  <c r="E174" i="9"/>
  <c r="E149" i="9"/>
  <c r="E132" i="9"/>
  <c r="E124" i="9"/>
  <c r="E100" i="9"/>
  <c r="E93" i="9"/>
  <c r="E76" i="9"/>
  <c r="E69" i="9"/>
  <c r="E48" i="9"/>
  <c r="E40" i="9"/>
  <c r="E15" i="9"/>
  <c r="E581" i="9" l="1"/>
  <c r="E673" i="9"/>
  <c r="E770" i="8"/>
  <c r="E753" i="8"/>
  <c r="E746" i="8"/>
  <c r="E726" i="8"/>
  <c r="E719" i="8"/>
  <c r="E701" i="8"/>
  <c r="E700" i="8"/>
  <c r="E692" i="8"/>
  <c r="E694" i="8" s="1"/>
  <c r="E671" i="8"/>
  <c r="E669" i="8"/>
  <c r="E652" i="8"/>
  <c r="E632" i="8"/>
  <c r="E611" i="8"/>
  <c r="E590" i="8"/>
  <c r="E569" i="8"/>
  <c r="E565" i="8"/>
  <c r="E543" i="8"/>
  <c r="E544" i="8" s="1"/>
  <c r="E539" i="8"/>
  <c r="E540" i="8" s="1"/>
  <c r="E520" i="8"/>
  <c r="E516" i="8"/>
  <c r="E497" i="8"/>
  <c r="E475" i="8"/>
  <c r="E462" i="8"/>
  <c r="E455" i="8"/>
  <c r="E431" i="8"/>
  <c r="E422" i="8"/>
  <c r="E424" i="8" s="1"/>
  <c r="E403" i="8"/>
  <c r="E396" i="8"/>
  <c r="E376" i="8"/>
  <c r="E377" i="8" s="1"/>
  <c r="E370" i="8"/>
  <c r="E346" i="8"/>
  <c r="E339" i="8"/>
  <c r="E319" i="8"/>
  <c r="E307" i="8"/>
  <c r="E287" i="8"/>
  <c r="E279" i="8"/>
  <c r="E257" i="8"/>
  <c r="E249" i="8"/>
  <c r="E242" i="8"/>
  <c r="E222" i="8"/>
  <c r="E215" i="8"/>
  <c r="E190" i="8"/>
  <c r="E183" i="8"/>
  <c r="E176" i="8"/>
  <c r="E156" i="8"/>
  <c r="E149" i="8"/>
  <c r="E129" i="8"/>
  <c r="E122" i="8"/>
  <c r="E103" i="8"/>
  <c r="E95" i="8"/>
  <c r="E76" i="8"/>
  <c r="E69" i="8"/>
  <c r="E48" i="8"/>
  <c r="E38" i="8"/>
  <c r="E15" i="8"/>
  <c r="E801" i="7" l="1"/>
  <c r="E774" i="7"/>
  <c r="E750" i="7"/>
  <c r="E720" i="7"/>
  <c r="E697" i="7"/>
  <c r="E669" i="7"/>
  <c r="E644" i="7"/>
  <c r="E621" i="7"/>
  <c r="E620" i="7"/>
  <c r="E600" i="7"/>
  <c r="E580" i="7"/>
  <c r="E557" i="7"/>
  <c r="E538" i="7"/>
  <c r="E519" i="7"/>
  <c r="E515" i="7"/>
  <c r="E496" i="7"/>
  <c r="E491" i="7"/>
  <c r="E492" i="7" s="1"/>
  <c r="E475" i="7"/>
  <c r="E468" i="7"/>
  <c r="E448" i="7"/>
  <c r="E441" i="7"/>
  <c r="E422" i="7"/>
  <c r="E421" i="7"/>
  <c r="E423" i="7" s="1"/>
  <c r="E413" i="7"/>
  <c r="E389" i="7"/>
  <c r="E394" i="7" s="1"/>
  <c r="E383" i="7"/>
  <c r="E363" i="7"/>
  <c r="E356" i="7"/>
  <c r="E337" i="7"/>
  <c r="G330" i="7"/>
  <c r="E330" i="7"/>
  <c r="E322" i="7"/>
  <c r="E301" i="7"/>
  <c r="E294" i="7"/>
  <c r="E273" i="7"/>
  <c r="E266" i="7"/>
  <c r="G242" i="7"/>
  <c r="E242" i="7"/>
  <c r="E235" i="7"/>
  <c r="E228" i="7"/>
  <c r="E204" i="7"/>
  <c r="E197" i="7"/>
  <c r="E180" i="7"/>
  <c r="E173" i="7"/>
  <c r="E150" i="7"/>
  <c r="E142" i="7"/>
  <c r="E140" i="7"/>
  <c r="E143" i="7" s="1"/>
  <c r="G150" i="7" s="1"/>
  <c r="E134" i="7"/>
  <c r="E112" i="7"/>
  <c r="E111" i="7"/>
  <c r="E102" i="7"/>
  <c r="E81" i="7"/>
  <c r="E76" i="7"/>
  <c r="E75" i="7"/>
  <c r="E77" i="7" s="1"/>
  <c r="G81" i="7" s="1"/>
  <c r="E69" i="7"/>
  <c r="E50" i="7"/>
  <c r="E42" i="7"/>
  <c r="E23" i="7"/>
  <c r="E16" i="7"/>
  <c r="E83" i="11"/>
  <c r="E76" i="11"/>
  <c r="E69" i="11"/>
  <c r="G76" i="11" s="1"/>
  <c r="E50" i="11"/>
  <c r="E43" i="11"/>
  <c r="E25" i="11"/>
  <c r="E17" i="11"/>
  <c r="E23" i="10" l="1"/>
  <c r="E16" i="10"/>
  <c r="E612" i="6"/>
  <c r="E605" i="6"/>
  <c r="E586" i="6"/>
  <c r="E579" i="6"/>
  <c r="E555" i="6"/>
  <c r="E548" i="6"/>
  <c r="E528" i="6"/>
  <c r="G507" i="6"/>
  <c r="E507" i="6"/>
  <c r="E500" i="6"/>
  <c r="E490" i="6"/>
  <c r="E463" i="6"/>
  <c r="E437" i="6"/>
  <c r="E416" i="6"/>
  <c r="E392" i="6"/>
  <c r="E394" i="6" s="1"/>
  <c r="E391" i="6"/>
  <c r="E390" i="6"/>
  <c r="E371" i="6"/>
  <c r="E346" i="6"/>
  <c r="E339" i="6"/>
  <c r="E318" i="6"/>
  <c r="E321" i="6" s="1"/>
  <c r="E308" i="6"/>
  <c r="E289" i="6"/>
  <c r="E282" i="6"/>
  <c r="E275" i="6"/>
  <c r="E274" i="6"/>
  <c r="E268" i="6"/>
  <c r="G282" i="6" s="1"/>
  <c r="E249" i="6"/>
  <c r="E242" i="6"/>
  <c r="E222" i="6"/>
  <c r="E215" i="6"/>
  <c r="E191" i="6"/>
  <c r="E183" i="6"/>
  <c r="E163" i="6"/>
  <c r="E155" i="6"/>
  <c r="E137" i="6"/>
  <c r="E130" i="6"/>
  <c r="E110" i="6"/>
  <c r="E99" i="6"/>
  <c r="E78" i="6"/>
  <c r="E79" i="6" s="1"/>
  <c r="E77" i="6"/>
  <c r="E71" i="6"/>
  <c r="E45" i="6"/>
  <c r="E38" i="6"/>
  <c r="E15" i="6"/>
  <c r="E48" i="4" l="1"/>
  <c r="E41" i="4"/>
  <c r="E24" i="4"/>
  <c r="E17" i="4"/>
  <c r="E1295" i="1"/>
  <c r="E1294" i="1"/>
  <c r="E1288" i="1"/>
  <c r="E1281" i="1"/>
  <c r="E1263" i="1"/>
  <c r="E1255" i="1"/>
  <c r="E1230" i="1"/>
  <c r="E1223" i="1"/>
  <c r="E1205" i="1"/>
  <c r="E1179" i="1"/>
  <c r="E1172" i="1"/>
  <c r="E1152" i="1"/>
  <c r="E1151" i="1"/>
  <c r="E1127" i="1"/>
  <c r="E1126" i="1"/>
  <c r="E1125" i="1"/>
  <c r="E1124" i="1"/>
  <c r="E1123" i="1"/>
  <c r="E1122" i="1"/>
  <c r="E1121" i="1"/>
  <c r="E1120" i="1"/>
  <c r="E1100" i="1"/>
  <c r="E1070" i="1"/>
  <c r="E1048" i="1"/>
  <c r="E1025" i="1"/>
  <c r="E1006" i="1"/>
  <c r="E985" i="1"/>
  <c r="E978" i="1"/>
  <c r="E959" i="1"/>
  <c r="E958" i="1"/>
  <c r="E954" i="1"/>
  <c r="E955" i="1" s="1"/>
  <c r="E929" i="1"/>
  <c r="E905" i="1"/>
  <c r="E904" i="1"/>
  <c r="E873" i="1"/>
  <c r="E874" i="1" s="1"/>
  <c r="E850" i="1"/>
  <c r="E851" i="1" s="1"/>
  <c r="E826" i="1"/>
  <c r="E807" i="1"/>
  <c r="E787" i="1"/>
  <c r="E777" i="1"/>
  <c r="E759" i="1"/>
  <c r="E752" i="1"/>
  <c r="E735" i="1"/>
  <c r="E722" i="1"/>
  <c r="E704" i="1"/>
  <c r="E696" i="1"/>
  <c r="E697" i="1" s="1"/>
  <c r="E689" i="1"/>
  <c r="E684" i="1"/>
  <c r="E664" i="1"/>
  <c r="E657" i="1"/>
  <c r="E637" i="1"/>
  <c r="E630" i="1"/>
  <c r="E600" i="1"/>
  <c r="E607" i="1" s="1"/>
  <c r="E592" i="1"/>
  <c r="E563" i="1"/>
  <c r="E556" i="1"/>
  <c r="E535" i="1"/>
  <c r="E527" i="1"/>
  <c r="E504" i="1"/>
  <c r="E497" i="1"/>
  <c r="E477" i="1"/>
  <c r="E461" i="1"/>
  <c r="E442" i="1"/>
  <c r="E435" i="1"/>
  <c r="E412" i="1"/>
  <c r="E405" i="1"/>
  <c r="E385" i="1"/>
  <c r="E378" i="1"/>
  <c r="E370" i="1"/>
  <c r="E371" i="1" s="1"/>
  <c r="E349" i="1"/>
  <c r="E341" i="1"/>
  <c r="E342" i="1" s="1"/>
  <c r="E323" i="1"/>
  <c r="E322" i="1"/>
  <c r="E324" i="1" s="1"/>
  <c r="E319" i="1"/>
  <c r="E310" i="1"/>
  <c r="E289" i="1"/>
  <c r="E280" i="1"/>
  <c r="E281" i="1" s="1"/>
  <c r="E274" i="1"/>
  <c r="E273" i="1"/>
  <c r="E267" i="1"/>
  <c r="E240" i="1"/>
  <c r="E233" i="1"/>
  <c r="E215" i="1"/>
  <c r="E207" i="1"/>
  <c r="E189" i="1"/>
  <c r="E181" i="1"/>
  <c r="E180" i="1"/>
  <c r="E182" i="1" s="1"/>
  <c r="E174" i="1"/>
  <c r="E155" i="1"/>
  <c r="E145" i="1"/>
  <c r="E146" i="1" s="1"/>
  <c r="E139" i="1"/>
  <c r="E131" i="1"/>
  <c r="E112" i="1"/>
  <c r="E97" i="1"/>
  <c r="E78" i="1"/>
  <c r="E70" i="1"/>
  <c r="E52" i="1"/>
  <c r="E45" i="1"/>
  <c r="E26" i="1"/>
  <c r="E28" i="1" s="1"/>
  <c r="E22" i="1"/>
  <c r="E15" i="1"/>
  <c r="E1129" i="1" l="1"/>
</calcChain>
</file>

<file path=xl/comments1.xml><?xml version="1.0" encoding="utf-8"?>
<comments xmlns="http://schemas.openxmlformats.org/spreadsheetml/2006/main">
  <authors>
    <author>Navrátilová Lenka</author>
  </authors>
  <commentList>
    <comment ref="C3" authorId="0" shapeId="0">
      <text>
        <r>
          <rPr>
            <b/>
            <sz val="8"/>
            <color indexed="81"/>
            <rFont val="Tahoma"/>
            <family val="2"/>
            <charset val="238"/>
          </rPr>
          <t>Navrátilová Lenka:</t>
        </r>
        <r>
          <rPr>
            <sz val="10"/>
            <color indexed="81"/>
            <rFont val="Tahoma"/>
            <family val="2"/>
            <charset val="238"/>
          </rPr>
          <t xml:space="preserve">
</t>
        </r>
        <r>
          <rPr>
            <sz val="8"/>
            <color indexed="81"/>
            <rFont val="Tahoma"/>
            <family val="2"/>
            <charset val="238"/>
          </rPr>
          <t>268+48582 daň z příjmu práv.osob</t>
        </r>
      </text>
    </comment>
    <comment ref="C6" authorId="0" shapeId="0">
      <text>
        <r>
          <rPr>
            <b/>
            <sz val="8"/>
            <color indexed="81"/>
            <rFont val="Tahoma"/>
            <family val="2"/>
            <charset val="238"/>
          </rPr>
          <t>Navrátilová Lenka:</t>
        </r>
        <r>
          <rPr>
            <b/>
            <sz val="10"/>
            <color indexed="81"/>
            <rFont val="Tahoma"/>
            <family val="2"/>
            <charset val="238"/>
          </rPr>
          <t xml:space="preserve">
</t>
        </r>
        <r>
          <rPr>
            <sz val="8"/>
            <color indexed="81"/>
            <rFont val="Tahoma"/>
            <family val="2"/>
            <charset val="238"/>
          </rPr>
          <t>169-156</t>
        </r>
        <r>
          <rPr>
            <b/>
            <sz val="10"/>
            <color indexed="81"/>
            <rFont val="Tahoma"/>
            <family val="2"/>
            <charset val="238"/>
          </rPr>
          <t xml:space="preserve">
</t>
        </r>
        <r>
          <rPr>
            <sz val="8"/>
            <color indexed="81"/>
            <rFont val="Tahoma"/>
            <family val="2"/>
            <charset val="238"/>
          </rPr>
          <t xml:space="preserve">213+898
542+6
543+62
</t>
        </r>
      </text>
    </comment>
    <comment ref="C7" authorId="0" shapeId="0">
      <text>
        <r>
          <rPr>
            <b/>
            <sz val="8"/>
            <color indexed="81"/>
            <rFont val="Tahoma"/>
            <family val="2"/>
            <charset val="238"/>
          </rPr>
          <t xml:space="preserve">Navrátilová Lenka:
</t>
        </r>
        <r>
          <rPr>
            <sz val="8"/>
            <color indexed="81"/>
            <rFont val="Tahoma"/>
            <family val="2"/>
            <charset val="238"/>
          </rPr>
          <t>69+5
167+113</t>
        </r>
        <r>
          <rPr>
            <b/>
            <sz val="10"/>
            <color indexed="81"/>
            <rFont val="Tahoma"/>
            <family val="2"/>
            <charset val="238"/>
          </rPr>
          <t xml:space="preserve">
</t>
        </r>
        <r>
          <rPr>
            <sz val="8"/>
            <color indexed="81"/>
            <rFont val="Tahoma"/>
            <family val="2"/>
            <charset val="238"/>
          </rPr>
          <t>544+1947</t>
        </r>
        <r>
          <rPr>
            <b/>
            <sz val="10"/>
            <color indexed="81"/>
            <rFont val="Tahoma"/>
            <family val="2"/>
            <charset val="238"/>
          </rPr>
          <t xml:space="preserve">
</t>
        </r>
        <r>
          <rPr>
            <sz val="8"/>
            <color indexed="81"/>
            <rFont val="Tahoma"/>
            <family val="2"/>
            <charset val="238"/>
          </rPr>
          <t>610+1208</t>
        </r>
        <r>
          <rPr>
            <b/>
            <sz val="10"/>
            <color indexed="81"/>
            <rFont val="Tahoma"/>
            <family val="2"/>
            <charset val="238"/>
          </rPr>
          <t xml:space="preserve">
</t>
        </r>
      </text>
    </comment>
    <comment ref="C8" authorId="0" shapeId="0">
      <text>
        <r>
          <rPr>
            <b/>
            <sz val="8"/>
            <color indexed="81"/>
            <rFont val="Tahoma"/>
            <family val="2"/>
            <charset val="238"/>
          </rPr>
          <t>Navrátilová Lenka:</t>
        </r>
        <r>
          <rPr>
            <sz val="8"/>
            <color indexed="81"/>
            <rFont val="Tahoma"/>
            <family val="2"/>
            <charset val="238"/>
          </rPr>
          <t xml:space="preserve">
7+190 poj š
34+52 poj z
48+1 poj
57+293 prominuté odvody a penále
70+47 poj š
71+211 poj š
99+49 dobropis inv
135+120 vratka osr
167+91
168+49
173+114 poj š
174+129 poj š
211+828
212+1
239+1
240+553
251+164
269-49
270+376 prominuté odvody a penále
271+6 vratka na základě výzvy
284+52 poj š
334+16 dobropis
336+150 jistota
347+50 poj š
385-348
448+118
449+464
487+67
485+282
495+22 poj z
500+85 poj s
518+143 poj oko
587+50 poj š
609-166 kidsok
</t>
        </r>
      </text>
    </comment>
    <comment ref="C12" authorId="0" shapeId="0">
      <text>
        <r>
          <rPr>
            <b/>
            <sz val="8"/>
            <color indexed="81"/>
            <rFont val="Tahoma"/>
            <family val="2"/>
            <charset val="238"/>
          </rPr>
          <t>Navrátilová Lenka:</t>
        </r>
        <r>
          <rPr>
            <sz val="8"/>
            <color indexed="81"/>
            <rFont val="Tahoma"/>
            <family val="2"/>
            <charset val="238"/>
          </rPr>
          <t xml:space="preserve">
1+5775984
2+66000
46+1366
47+11208
62+10646
63+8204
64+3857
65+30
72-59
97+4594
104+8964
105+667
114+9429
115+172
117+898
123-215
125+420
137+73500
138+1517
139+188
143-27
171+9126
175-479
176-19
218-172
219-14
244+5831
257-30
275+3163
277+427
278+2176
279-172
283+70800
332+11720
337+423
338+76
339+96
341+109
407+4
409+27173
416-76
442+1675
443+735
451-132
489+43766
490+534
493-16
512+781
545+12506
546+1561
573+76697
574+4677
579+117474
586-41
</t>
        </r>
      </text>
    </comment>
    <comment ref="C13" authorId="0" shapeId="0">
      <text>
        <r>
          <rPr>
            <b/>
            <sz val="8"/>
            <color indexed="81"/>
            <rFont val="Tahoma"/>
            <family val="2"/>
            <charset val="238"/>
          </rPr>
          <t xml:space="preserve">Navrátilová Lenka:
</t>
        </r>
        <r>
          <rPr>
            <sz val="8"/>
            <color indexed="81"/>
            <rFont val="Tahoma"/>
            <family val="2"/>
            <charset val="238"/>
          </rPr>
          <t xml:space="preserve">215+10
243+395
273+28
378+30
379+60
380+17
381+98
386+54
406+150
592+140
</t>
        </r>
      </text>
    </comment>
    <comment ref="C14" authorId="0" shapeId="0">
      <text>
        <r>
          <rPr>
            <b/>
            <sz val="8"/>
            <color indexed="81"/>
            <rFont val="Tahoma"/>
            <family val="2"/>
            <charset val="238"/>
          </rPr>
          <t>Navrátilová Lenka:</t>
        </r>
        <r>
          <rPr>
            <sz val="8"/>
            <color indexed="81"/>
            <rFont val="Tahoma"/>
            <family val="2"/>
            <charset val="238"/>
          </rPr>
          <t xml:space="preserve">
4+689181
44+3000 s+z
216+3000 s+z
247+187
331+89815
377+630
510+1800 s+z
514+64268
608-1
</t>
        </r>
      </text>
    </comment>
    <comment ref="C15" authorId="0" shapeId="0">
      <text>
        <r>
          <rPr>
            <b/>
            <sz val="8"/>
            <color indexed="81"/>
            <rFont val="Tahoma"/>
            <family val="2"/>
            <charset val="238"/>
          </rPr>
          <t xml:space="preserve">Navrátilová Lenka:
</t>
        </r>
        <r>
          <rPr>
            <sz val="8"/>
            <color indexed="81"/>
            <rFont val="Tahoma"/>
            <family val="2"/>
            <charset val="238"/>
          </rPr>
          <t>60+147
126+480
214+304
250+6339
272+525</t>
        </r>
        <r>
          <rPr>
            <b/>
            <sz val="10"/>
            <color indexed="81"/>
            <rFont val="Tahoma"/>
            <family val="2"/>
            <charset val="238"/>
          </rPr>
          <t xml:space="preserve">
</t>
        </r>
        <r>
          <rPr>
            <sz val="8"/>
            <color indexed="81"/>
            <rFont val="Tahoma"/>
            <family val="2"/>
            <charset val="238"/>
          </rPr>
          <t xml:space="preserve">383+224
411+24606
439+541
577+181
</t>
        </r>
      </text>
    </comment>
    <comment ref="C16" authorId="0" shapeId="0">
      <text>
        <r>
          <rPr>
            <b/>
            <sz val="8"/>
            <color indexed="81"/>
            <rFont val="Tahoma"/>
            <family val="2"/>
            <charset val="238"/>
          </rPr>
          <t xml:space="preserve">Navrátilová Lenka:
</t>
        </r>
        <r>
          <rPr>
            <sz val="8"/>
            <color indexed="81"/>
            <rFont val="Tahoma"/>
            <family val="2"/>
            <charset val="238"/>
          </rPr>
          <t xml:space="preserve">376+219966
</t>
        </r>
      </text>
    </comment>
    <comment ref="C17" authorId="0" shapeId="0">
      <text>
        <r>
          <rPr>
            <sz val="8"/>
            <color indexed="81"/>
            <rFont val="Tahoma"/>
            <family val="2"/>
            <charset val="238"/>
          </rPr>
          <t xml:space="preserve">Navrátilová Lenka:
31+112
61+3
127+5661
136+30
172+11
210+23105
242+25
253+52
248+49153
327+30
342+85
445+4500
446+96714
509+4
547+2
552-327
576+16
585+4197
</t>
        </r>
      </text>
    </comment>
    <comment ref="C18" authorId="0" shapeId="0">
      <text>
        <r>
          <rPr>
            <b/>
            <sz val="8"/>
            <color indexed="81"/>
            <rFont val="Tahoma"/>
            <family val="2"/>
            <charset val="238"/>
          </rPr>
          <t>Navrátilová Lenka:</t>
        </r>
        <r>
          <rPr>
            <b/>
            <sz val="10"/>
            <color indexed="81"/>
            <rFont val="Tahoma"/>
            <family val="2"/>
            <charset val="238"/>
          </rPr>
          <t xml:space="preserve">
</t>
        </r>
        <r>
          <rPr>
            <sz val="8"/>
            <color indexed="81"/>
            <rFont val="Tahoma"/>
            <family val="2"/>
            <charset val="238"/>
          </rPr>
          <t xml:space="preserve">32+15
208+15
209+446
246+1215
408+30
484+100
</t>
        </r>
        <r>
          <rPr>
            <b/>
            <sz val="10"/>
            <color indexed="81"/>
            <rFont val="Tahoma"/>
            <family val="2"/>
            <charset val="238"/>
          </rPr>
          <t xml:space="preserve">
</t>
        </r>
      </text>
    </comment>
    <comment ref="C21" authorId="0" shapeId="0">
      <text>
        <r>
          <rPr>
            <b/>
            <sz val="8"/>
            <color indexed="81"/>
            <rFont val="Tahoma"/>
            <family val="2"/>
            <charset val="238"/>
          </rPr>
          <t>Navrátilová Lenka:</t>
        </r>
        <r>
          <rPr>
            <sz val="8"/>
            <color indexed="81"/>
            <rFont val="Tahoma"/>
            <family val="2"/>
            <charset val="238"/>
          </rPr>
          <t xml:space="preserve">
5+4972 š do inv
6+155 š do inv
51+126 s+z do rez
73+80 po na omp
129-1 š z rez
207+30817 z (do rez 4817 a na splátky 26000)
220-1604 z do rez
345+897 d do rez
494+183 d do rez
506-28 š 
517+19947 d do rez
549+1036 d
551+5857 opřpo odpisy
</t>
        </r>
      </text>
    </comment>
    <comment ref="C22" authorId="0" shapeId="0">
      <text>
        <r>
          <rPr>
            <b/>
            <sz val="10"/>
            <color indexed="81"/>
            <rFont val="Tahoma"/>
            <family val="2"/>
            <charset val="238"/>
          </rPr>
          <t>N</t>
        </r>
        <r>
          <rPr>
            <b/>
            <sz val="8"/>
            <color indexed="81"/>
            <rFont val="Tahoma"/>
            <family val="2"/>
            <charset val="238"/>
          </rPr>
          <t xml:space="preserve">avrátilová Lenka:
</t>
        </r>
        <r>
          <rPr>
            <sz val="8"/>
            <color indexed="81"/>
            <rFont val="Tahoma"/>
            <family val="2"/>
            <charset val="238"/>
          </rPr>
          <t>335+72</t>
        </r>
        <r>
          <rPr>
            <b/>
            <sz val="8"/>
            <color indexed="81"/>
            <rFont val="Tahoma"/>
            <family val="2"/>
            <charset val="238"/>
          </rPr>
          <t xml:space="preserve">
</t>
        </r>
        <r>
          <rPr>
            <sz val="8"/>
            <color indexed="81"/>
            <rFont val="Tahoma"/>
            <family val="2"/>
            <charset val="238"/>
          </rPr>
          <t xml:space="preserve">488+96
</t>
        </r>
        <r>
          <rPr>
            <b/>
            <sz val="8"/>
            <color indexed="81"/>
            <rFont val="Tahoma"/>
            <family val="2"/>
            <charset val="238"/>
          </rPr>
          <t xml:space="preserve">
</t>
        </r>
        <r>
          <rPr>
            <sz val="8"/>
            <color indexed="81"/>
            <rFont val="Tahoma"/>
            <family val="2"/>
            <charset val="238"/>
          </rPr>
          <t xml:space="preserve">
</t>
        </r>
      </text>
    </comment>
    <comment ref="C24" authorId="0" shapeId="0">
      <text>
        <r>
          <rPr>
            <b/>
            <sz val="8"/>
            <color indexed="81"/>
            <rFont val="Tahoma"/>
            <family val="2"/>
            <charset val="238"/>
          </rPr>
          <t>Navrátilová Lenka:</t>
        </r>
        <r>
          <rPr>
            <sz val="8"/>
            <color indexed="81"/>
            <rFont val="Tahoma"/>
            <family val="2"/>
            <charset val="238"/>
          </rPr>
          <t xml:space="preserve">
3+4144
9+34906 (8115 76719)
66+173
67+6986
101+735
116+269
140+3191
142+3000
163+28382
217+35
237+37
238+215
245+3308
249+3166
276+2775
340+5875
343+18239
344+2234
382+239
387+2592
388+21
389+1275
410+3854
412+740
413+4738
440+139
444+1900
447+349
491+7375
492+2100
513+1124
515+37
516+3914
548+333
554+209
550+4819
575+5659
578+8518
580+574
581+297
582+8911
583+8237
584+2902
</t>
        </r>
      </text>
    </comment>
    <comment ref="C25" authorId="0" shapeId="0">
      <text>
        <r>
          <rPr>
            <b/>
            <sz val="10"/>
            <color indexed="81"/>
            <rFont val="Tahoma"/>
            <family val="2"/>
            <charset val="238"/>
          </rPr>
          <t>N</t>
        </r>
        <r>
          <rPr>
            <b/>
            <sz val="8"/>
            <color indexed="81"/>
            <rFont val="Tahoma"/>
            <family val="2"/>
            <charset val="238"/>
          </rPr>
          <t xml:space="preserve">avrátilová Lenka:
</t>
        </r>
        <r>
          <rPr>
            <sz val="8"/>
            <color indexed="81"/>
            <rFont val="Tahoma"/>
            <family val="2"/>
            <charset val="238"/>
          </rPr>
          <t>241+856 dep do rez</t>
        </r>
      </text>
    </comment>
    <comment ref="C27" authorId="0" shapeId="0">
      <text>
        <r>
          <rPr>
            <b/>
            <sz val="8"/>
            <color indexed="81"/>
            <rFont val="Tahoma"/>
            <family val="2"/>
            <charset val="238"/>
          </rPr>
          <t>Navrátilová Lenka:</t>
        </r>
        <r>
          <rPr>
            <sz val="8"/>
            <color indexed="81"/>
            <rFont val="Tahoma"/>
            <family val="2"/>
            <charset val="238"/>
          </rPr>
          <t xml:space="preserve">
43+38 (+8115 1642)
45+1483 (+8115 34)
141+1353
280+1589
328+24925 FV přebytek</t>
        </r>
        <r>
          <rPr>
            <b/>
            <sz val="10"/>
            <color indexed="81"/>
            <rFont val="Tahoma"/>
            <family val="2"/>
            <charset val="238"/>
          </rPr>
          <t xml:space="preserve">
</t>
        </r>
        <r>
          <rPr>
            <sz val="8"/>
            <color indexed="81"/>
            <rFont val="Tahoma"/>
            <family val="2"/>
            <charset val="238"/>
          </rPr>
          <t>452-280 FV</t>
        </r>
      </text>
    </comment>
    <comment ref="C29" authorId="0" shapeId="0">
      <text>
        <r>
          <rPr>
            <b/>
            <sz val="8"/>
            <color indexed="81"/>
            <rFont val="Tahoma"/>
            <family val="2"/>
            <charset val="238"/>
          </rPr>
          <t xml:space="preserve">Navrátilová Lenka:
</t>
        </r>
        <r>
          <rPr>
            <sz val="8"/>
            <color indexed="81"/>
            <rFont val="Tahoma"/>
            <family val="2"/>
            <charset val="238"/>
          </rPr>
          <t xml:space="preserve">335+72 přebytek
488+96
</t>
        </r>
      </text>
    </comment>
    <comment ref="C32" authorId="0" shapeId="0">
      <text>
        <r>
          <rPr>
            <b/>
            <sz val="8"/>
            <color indexed="81"/>
            <rFont val="Tahoma"/>
            <family val="2"/>
            <charset val="238"/>
          </rPr>
          <t>Navrátilová Lenka:</t>
        </r>
        <r>
          <rPr>
            <sz val="8"/>
            <color indexed="81"/>
            <rFont val="Tahoma"/>
            <family val="2"/>
            <charset val="238"/>
          </rPr>
          <t xml:space="preserve">
33+128
48+1 poj
57+293 prominuté odvody a penále
51+126 s+z do rez
69+5
73+80 po na omp
101+735
129-1 š z rez
135+120 vratka osr
166+9051
167+113
167+91
207+4817 (celkem 30817)
211+828
212+1
213+898
220-1604 z do rez
239+1
240+553
241+856 dep do rez
251+164
268+48582 daň z příjmu práv.osob
270+376 prominuté odvody a penále
271+6 vratka na základě výzvy
328+428760 přebytek
335+72 fond
336+150 jistota
345+897 d do rez
388+21
405-72216 nečerpání revolvingu ČS
447+349
452-280 FV
468-5556
487+67
485+282
494+183 d do rez
495+22 poj z
517+19947 d do rez
518+143 poj oko
544+1947
610+1208
</t>
        </r>
      </text>
    </comment>
    <comment ref="C34" authorId="0" shapeId="0">
      <text>
        <r>
          <rPr>
            <b/>
            <sz val="8"/>
            <color indexed="81"/>
            <rFont val="Tahoma"/>
            <family val="2"/>
            <charset val="238"/>
          </rPr>
          <t>Navrátilová Lenka:</t>
        </r>
        <r>
          <rPr>
            <sz val="8"/>
            <color indexed="81"/>
            <rFont val="Tahoma"/>
            <family val="2"/>
            <charset val="238"/>
          </rPr>
          <t xml:space="preserve">
7+190 poj š
34+52 poj z
70+47 poj š
71+211 poj š
169-156
173+114 poj š
174+129 poj š
249+3166
284+52 poj š
347+50 poj š
414+3948 KB
448+118
449+464
506-28 odvod š
500+85 poj s
542+6
543+62
549+1036 d
551+5857 opřpo odpisy
553+19475 KB
587+50 poj š
609-166 kidsok
</t>
        </r>
      </text>
    </comment>
    <comment ref="C35" authorId="0" shapeId="0">
      <text>
        <r>
          <rPr>
            <b/>
            <sz val="8"/>
            <color indexed="81"/>
            <rFont val="Tahoma"/>
            <family val="2"/>
            <charset val="238"/>
          </rPr>
          <t>Navrátilová Lenka:</t>
        </r>
        <r>
          <rPr>
            <sz val="8"/>
            <color indexed="81"/>
            <rFont val="Tahoma"/>
            <family val="2"/>
            <charset val="238"/>
          </rPr>
          <t xml:space="preserve">
1+5775984
2+66000
46+1366
47+11208
62+10646
63+8204
64+3857
65+30
72-59
97+4594
104+8964
105+667
114+9429
115+172
117+898
123-215
125+420
137+73500
138+1517
139+188
143-27
171+9126
175-479
176-19
218-172
219-14
244+5831
257-30
275+3163
277+427
278+2176
279-172
283+70800
332+11720
337+423
338+76
339+96
341+109
407+4
409+27173
416-76
442+1675
443+735
451-132
489+43766
490+534
493-16
512+781
545+12506
546+1561
573+76697
574+4677
579+117474
586-41
</t>
        </r>
      </text>
    </comment>
    <comment ref="C36" authorId="0" shapeId="0">
      <text>
        <r>
          <rPr>
            <b/>
            <sz val="8"/>
            <color indexed="81"/>
            <rFont val="Tahoma"/>
            <family val="2"/>
            <charset val="238"/>
          </rPr>
          <t xml:space="preserve">Navrátilová Lenka:
</t>
        </r>
        <r>
          <rPr>
            <sz val="8"/>
            <color indexed="81"/>
            <rFont val="Tahoma"/>
            <family val="2"/>
            <charset val="238"/>
          </rPr>
          <t>215+10
243+395
273+28
378+30
379+60
380+17
381+98
386+54
406+150
408+30
592+140</t>
        </r>
      </text>
    </comment>
    <comment ref="C37" authorId="0" shapeId="0">
      <text>
        <r>
          <rPr>
            <b/>
            <sz val="8"/>
            <color indexed="81"/>
            <rFont val="Tahoma"/>
            <family val="2"/>
            <charset val="238"/>
          </rPr>
          <t>Navrátilová Lenka:</t>
        </r>
        <r>
          <rPr>
            <sz val="8"/>
            <color indexed="81"/>
            <rFont val="Tahoma"/>
            <family val="2"/>
            <charset val="238"/>
          </rPr>
          <t xml:space="preserve">
4+689181
44+3000 s+z
216+3000 s+z
247+187
331+89815
377+630
510+1800 s+z
514+64268
608-1</t>
        </r>
      </text>
    </comment>
    <comment ref="C38" authorId="0" shapeId="0">
      <text>
        <r>
          <rPr>
            <b/>
            <sz val="8"/>
            <color indexed="81"/>
            <rFont val="Tahoma"/>
            <family val="2"/>
            <charset val="238"/>
          </rPr>
          <t xml:space="preserve">Navrátilová Lenka:
</t>
        </r>
        <r>
          <rPr>
            <sz val="8"/>
            <color indexed="81"/>
            <rFont val="Tahoma"/>
            <family val="2"/>
            <charset val="238"/>
          </rPr>
          <t xml:space="preserve">60+147
126+480
214+304
250+6339
272+525
383+224
411+24606
439+541
577+181
</t>
        </r>
      </text>
    </comment>
    <comment ref="C39" authorId="0" shapeId="0">
      <text>
        <r>
          <rPr>
            <b/>
            <sz val="8"/>
            <color indexed="81"/>
            <rFont val="Tahoma"/>
            <family val="2"/>
            <charset val="238"/>
          </rPr>
          <t xml:space="preserve">Navrátilová Lenka:
</t>
        </r>
        <r>
          <rPr>
            <sz val="8"/>
            <color indexed="81"/>
            <rFont val="Tahoma"/>
            <family val="2"/>
            <charset val="238"/>
          </rPr>
          <t xml:space="preserve">376+219966
</t>
        </r>
      </text>
    </comment>
    <comment ref="C40" authorId="0" shapeId="0">
      <text>
        <r>
          <rPr>
            <b/>
            <sz val="8"/>
            <color indexed="81"/>
            <rFont val="Tahoma"/>
            <family val="2"/>
            <charset val="238"/>
          </rPr>
          <t>Navrátilová Lenka:</t>
        </r>
        <r>
          <rPr>
            <sz val="8"/>
            <color indexed="81"/>
            <rFont val="Tahoma"/>
            <family val="2"/>
            <charset val="238"/>
          </rPr>
          <t xml:space="preserve">
12+65706
31+112
61+3
127+5661
136+30
172+11
210+23105
242+25
253+52
248+49153
327+30
342+85
445+4500
446+96714
509+4
547+2
552-327
576+16
585+4197
</t>
        </r>
      </text>
    </comment>
    <comment ref="C41" authorId="0" shapeId="0">
      <text>
        <r>
          <rPr>
            <b/>
            <sz val="8"/>
            <color indexed="81"/>
            <rFont val="Tahoma"/>
            <family val="2"/>
            <charset val="238"/>
          </rPr>
          <t xml:space="preserve">Navrátilová Lenka:
</t>
        </r>
        <r>
          <rPr>
            <sz val="8"/>
            <color indexed="81"/>
            <rFont val="Tahoma"/>
            <family val="2"/>
            <charset val="238"/>
          </rPr>
          <t>32+15
208+15
209+446
246+1215
484+100</t>
        </r>
      </text>
    </comment>
    <comment ref="C42" authorId="0" shapeId="0">
      <text>
        <r>
          <rPr>
            <b/>
            <sz val="8"/>
            <color indexed="81"/>
            <rFont val="Tahoma"/>
            <family val="2"/>
            <charset val="238"/>
          </rPr>
          <t xml:space="preserve">Navrátilová Lenka:
</t>
        </r>
        <r>
          <rPr>
            <sz val="8"/>
            <color indexed="81"/>
            <rFont val="Tahoma"/>
            <family val="2"/>
            <charset val="238"/>
          </rPr>
          <t xml:space="preserve">281+1110
335+72 přebytek
488+96
</t>
        </r>
      </text>
    </comment>
    <comment ref="C43" authorId="0" shapeId="0">
      <text>
        <r>
          <rPr>
            <b/>
            <sz val="8"/>
            <color indexed="81"/>
            <rFont val="Tahoma"/>
            <family val="2"/>
            <charset val="238"/>
          </rPr>
          <t xml:space="preserve">Navrátilová Lenka:
</t>
        </r>
        <r>
          <rPr>
            <sz val="8"/>
            <color indexed="81"/>
            <rFont val="Tahoma"/>
            <family val="2"/>
            <charset val="238"/>
          </rPr>
          <t>134+11000 Fond
282+12741</t>
        </r>
      </text>
    </comment>
    <comment ref="C44" authorId="0" shapeId="0">
      <text>
        <r>
          <rPr>
            <b/>
            <sz val="8"/>
            <color indexed="81"/>
            <rFont val="Tahoma"/>
            <family val="2"/>
            <charset val="238"/>
          </rPr>
          <t>Navrátilová Lenka:</t>
        </r>
        <r>
          <rPr>
            <sz val="8"/>
            <color indexed="81"/>
            <rFont val="Tahoma"/>
            <family val="2"/>
            <charset val="238"/>
          </rPr>
          <t xml:space="preserve">
3+4144
9+34906 (4116)
9+76719 (8115)
11+67
66+173
67+6986
116+269
140+3191
142+3000
163+28382
217+35
237+37
238+215
245+3308
276+2775
340+5875
343+18239
344+2234
382+239
387+2592
387+2592
389+1275
410+3854
412+740
413+4738
440+139
444+1900
491+7375
492+2100
513+1124
515+37
516+3914
548+333
550+4819
554+209
575+5659
578+8518
580+574
581+297
582+8911
583+8237
584+2902
</t>
        </r>
      </text>
    </comment>
    <comment ref="C45" authorId="0" shapeId="0">
      <text>
        <r>
          <rPr>
            <b/>
            <sz val="8"/>
            <color indexed="81"/>
            <rFont val="Tahoma"/>
            <family val="2"/>
            <charset val="238"/>
          </rPr>
          <t>Navrátilová Lenka:</t>
        </r>
        <r>
          <rPr>
            <sz val="8"/>
            <color indexed="81"/>
            <rFont val="Tahoma"/>
            <family val="2"/>
            <charset val="238"/>
          </rPr>
          <t xml:space="preserve">
8+2555
10+3
30+21200
252+48860 KB
</t>
        </r>
      </text>
    </comment>
    <comment ref="C46" authorId="0" shapeId="0">
      <text>
        <r>
          <rPr>
            <b/>
            <sz val="8"/>
            <color indexed="81"/>
            <rFont val="Tahoma"/>
            <family val="2"/>
            <charset val="238"/>
          </rPr>
          <t>Navrátilová Lenka:</t>
        </r>
        <r>
          <rPr>
            <sz val="8"/>
            <color indexed="81"/>
            <rFont val="Tahoma"/>
            <family val="2"/>
            <charset val="238"/>
          </rPr>
          <t xml:space="preserve">
5+4972 odvod š do inv
6+155 odvod š do inv
99+49 dobropis inv
168+49
269-49
334+16 dobropis
385-348
415+33446 KB
450+59854 KB
</t>
        </r>
      </text>
    </comment>
    <comment ref="C47" authorId="0" shapeId="0">
      <text>
        <r>
          <rPr>
            <b/>
            <sz val="8"/>
            <color indexed="81"/>
            <rFont val="Tahoma"/>
            <family val="2"/>
            <charset val="238"/>
          </rPr>
          <t>Navrátilová Lenka:</t>
        </r>
        <r>
          <rPr>
            <sz val="8"/>
            <color indexed="81"/>
            <rFont val="Tahoma"/>
            <family val="2"/>
            <charset val="238"/>
          </rPr>
          <t xml:space="preserve">
43+1680
45+1517
68+75
141+1353
280+1589
328+24925 FV přebytek</t>
        </r>
      </text>
    </comment>
    <comment ref="C49" authorId="0" shapeId="0">
      <text>
        <r>
          <rPr>
            <b/>
            <sz val="8"/>
            <color indexed="81"/>
            <rFont val="Tahoma"/>
            <family val="2"/>
            <charset val="238"/>
          </rPr>
          <t>Navrátilová Lenka:</t>
        </r>
        <r>
          <rPr>
            <sz val="8"/>
            <color indexed="81"/>
            <rFont val="Tahoma"/>
            <family val="2"/>
            <charset val="238"/>
          </rPr>
          <t xml:space="preserve">
335+72 přebytek
487+96
</t>
        </r>
      </text>
    </comment>
    <comment ref="B53" authorId="0" shapeId="0">
      <text>
        <r>
          <rPr>
            <b/>
            <sz val="8"/>
            <color indexed="81"/>
            <rFont val="Tahoma"/>
            <family val="2"/>
            <charset val="238"/>
          </rPr>
          <t>Navrátilová Lenka:</t>
        </r>
        <r>
          <rPr>
            <sz val="8"/>
            <color indexed="81"/>
            <rFont val="Tahoma"/>
            <family val="2"/>
            <charset val="238"/>
          </rPr>
          <t xml:space="preserve">
8115, 8113, 8905</t>
        </r>
      </text>
    </comment>
    <comment ref="C53" authorId="0" shapeId="0">
      <text>
        <r>
          <rPr>
            <b/>
            <sz val="8"/>
            <color indexed="81"/>
            <rFont val="Tahoma"/>
            <family val="2"/>
            <charset val="238"/>
          </rPr>
          <t>Navrátilová Lenka:</t>
        </r>
        <r>
          <rPr>
            <sz val="8"/>
            <color indexed="81"/>
            <rFont val="Tahoma"/>
            <family val="2"/>
            <charset val="238"/>
          </rPr>
          <t xml:space="preserve">
8+2555
9+76719 (OPZ 34906)
10+3
11+67
12+65706
30+21200
33+128
43+1642 (+FV 38)
45+34 (+FV 1483)
68+75
134+11000 Fond voda
166+9051
252+48860 KB
281+1110 SF
282+12741 Fond voda
328+428760 přebytek
335+72 přebytek
405-72216 nečerpání revolvingu ČS
414+3948 KB
415+33446 KB
450+59854 KB
553+19475 KB
</t>
        </r>
      </text>
    </comment>
    <comment ref="B54" authorId="0" shapeId="0">
      <text>
        <r>
          <rPr>
            <b/>
            <sz val="8"/>
            <color indexed="81"/>
            <rFont val="Tahoma"/>
            <family val="2"/>
            <charset val="238"/>
          </rPr>
          <t>Navrátilová Lenka:</t>
        </r>
        <r>
          <rPr>
            <sz val="8"/>
            <color indexed="81"/>
            <rFont val="Tahoma"/>
            <family val="2"/>
            <charset val="238"/>
          </rPr>
          <t xml:space="preserve">
8224, 8124, 8114
</t>
        </r>
      </text>
    </comment>
    <comment ref="C54" authorId="0" shapeId="0">
      <text>
        <r>
          <rPr>
            <b/>
            <sz val="8"/>
            <color indexed="81"/>
            <rFont val="Tahoma"/>
            <family val="2"/>
            <charset val="238"/>
          </rPr>
          <t>Navrátilová Lenka:</t>
        </r>
        <r>
          <rPr>
            <sz val="8"/>
            <color indexed="81"/>
            <rFont val="Tahoma"/>
            <family val="2"/>
            <charset val="238"/>
          </rPr>
          <t xml:space="preserve">
207+26000 (celkem 30817)
468+5556
</t>
        </r>
      </text>
    </comment>
  </commentList>
</comments>
</file>

<file path=xl/sharedStrings.xml><?xml version="1.0" encoding="utf-8"?>
<sst xmlns="http://schemas.openxmlformats.org/spreadsheetml/2006/main" count="3355" uniqueCount="515">
  <si>
    <t>v tis. Kč</t>
  </si>
  <si>
    <t>PŘÍJMY</t>
  </si>
  <si>
    <t>schválený rozpočet</t>
  </si>
  <si>
    <t>upravený rozpočet</t>
  </si>
  <si>
    <t>Správní poplatky</t>
  </si>
  <si>
    <t xml:space="preserve">Příjmy z pronájmu </t>
  </si>
  <si>
    <t>Přijaté sankční platby</t>
  </si>
  <si>
    <t>Příjmy z prodeje</t>
  </si>
  <si>
    <t>Příjmy z úroků</t>
  </si>
  <si>
    <t xml:space="preserve">Neinvestiční přijaté dotace ze SR </t>
  </si>
  <si>
    <t xml:space="preserve">Odvody PO </t>
  </si>
  <si>
    <t xml:space="preserve">Fond na podporu výst. a obnovy vodohosp. infrastruktury </t>
  </si>
  <si>
    <t>Splátky půjček</t>
  </si>
  <si>
    <t>Příjmy Olomouckého kraje celkem</t>
  </si>
  <si>
    <t>Konsolidace</t>
  </si>
  <si>
    <t>Příjmy Olomouckého kraje celkem (po konsolidaci)</t>
  </si>
  <si>
    <t>Konsolidace je očištění údajů v rozpočtu o interní přesuny peněž. prostředků uvnitř organizace mezi jednotlivými účty.</t>
  </si>
  <si>
    <t>VÝDAJE</t>
  </si>
  <si>
    <t xml:space="preserve">Výdaje Olomouckého kraje celkem </t>
  </si>
  <si>
    <t>Výdaje Olomouckého kraje celkem (po konsolidaci)</t>
  </si>
  <si>
    <t>Fond sociálních potřeb</t>
  </si>
  <si>
    <t>Financování (splátky úvěrů)</t>
  </si>
  <si>
    <t>Financování (přijaté úvěry, zůst. na BÚ)</t>
  </si>
  <si>
    <t>Evropské programy</t>
  </si>
  <si>
    <t>Ostatní nedaňové příjmy</t>
  </si>
  <si>
    <t>Financování celkem</t>
  </si>
  <si>
    <t>Příjmy Olomouckého kraje včetně financování</t>
  </si>
  <si>
    <t>Výdaje Olomouckého kraje včetně financování</t>
  </si>
  <si>
    <t>Příjmy z poskytnutých služeb a výrobků</t>
  </si>
  <si>
    <t>Dotace do oblasti školství</t>
  </si>
  <si>
    <t>Dotace do oblasti sociální</t>
  </si>
  <si>
    <t>Zapojení finančního vypořádání</t>
  </si>
  <si>
    <t xml:space="preserve"> </t>
  </si>
  <si>
    <t>Dotace do oblasti životního prostředí a zemědělství, kotlíky</t>
  </si>
  <si>
    <t>Dotace pro Krajský úřad</t>
  </si>
  <si>
    <t>Neinvestiční přijaté transfery od obcí</t>
  </si>
  <si>
    <t>Ostatní investiční přijaté transfery ze SR</t>
  </si>
  <si>
    <t>Odbory</t>
  </si>
  <si>
    <t>Dotační programy, tituly</t>
  </si>
  <si>
    <t>Příspěvkové organizace</t>
  </si>
  <si>
    <t>Opravy, investice a projekty</t>
  </si>
  <si>
    <t xml:space="preserve"> -Rozpočtová změna 442/17</t>
  </si>
  <si>
    <t>druh rozpočtové změny: zapojení nových prostředků do rozpočtu</t>
  </si>
  <si>
    <t>poskytovatel: Ministerstvo školství, mládeže a tělovýchovy</t>
  </si>
  <si>
    <t>důvod: neinvestiční dotace ze státního rozpočtu ČR na rok 2017 poskytnutá na základě rozhodnutí Ministerstva školství, mládeže a tělovýchovy ČR č.j.: 28402-12/2016-59 ze dne 30.8.2017 ve výši 1 675 604,- Kč na program "Podpora výuky plavání v základních školách v roce 2017".</t>
  </si>
  <si>
    <t>Odbor školství, sportu a kultury</t>
  </si>
  <si>
    <t>ORJ - 10</t>
  </si>
  <si>
    <t>UZ</t>
  </si>
  <si>
    <t xml:space="preserve">§ </t>
  </si>
  <si>
    <t>položka</t>
  </si>
  <si>
    <t>částka v Kč</t>
  </si>
  <si>
    <t>4116 - Ostatní neinv. přijaté transfery ze SR</t>
  </si>
  <si>
    <t>celkem</t>
  </si>
  <si>
    <t>5336 - Neinvestiční dotace zřízeným PO</t>
  </si>
  <si>
    <t>seskupení položek</t>
  </si>
  <si>
    <t>52 - Neinvestiční transfery soukromopr. subj.</t>
  </si>
  <si>
    <t>53 - Neinvestiční transfery veřejnopráv. subj.</t>
  </si>
  <si>
    <t xml:space="preserve"> -Rozpočtová změna 443/17</t>
  </si>
  <si>
    <t>důvod: neinvestiční dotace ze státního rozpočtu ČR na rok 2017 poskytnutá na základě rozhodnutí Ministerstva školství, mládeže a tělovýchovy ČR č.j.: 9423-11/2017-5 ze dne 29.8.2017 ve výši 735 000,- Kč na program "Vzdělávací programy paměťových institucí do škol".</t>
  </si>
  <si>
    <t xml:space="preserve"> -Rozpočtová změna 444/17</t>
  </si>
  <si>
    <t>důvod: neinvestiční dotace ze státního rozpočtu ČR na rok 2017 poskytnutá na základě avíza Ministerstva školství, mládeže a tělovýchovy ČR č.j.: MŠMT-34139/2016-29 ze dne 4.9.2017 v celkové výši 1 899 841,20 Kč na projekty využívající zjednodušené vykazování nákladů pro příspěvkové organizace Olomouckého kraje v rámci Operačního programu Výzkum, vývoj a vzdělávání.</t>
  </si>
  <si>
    <t xml:space="preserve"> -Rozpočtová změna 445/17</t>
  </si>
  <si>
    <t>poskytovatel: Ministerstvo zemědělství</t>
  </si>
  <si>
    <t>důvod: investiční a neinvestiční dotace ze státního rozpočtu ČR na rok 2017 poskytnutá na základě avíza k převodu finančních prostředků Ministerstva zemědělství ČR  č. j.: 45082/2017-MZE-16221 ze dne 15.9.2017 v celkové výši 4 500 000,- Kč na zajištění úhrady za opatření ve veřejném zájmu pro Lesy ČR, s.p., Správa toků - oblast povodí Moravy.</t>
  </si>
  <si>
    <t>Odbor ekonomický</t>
  </si>
  <si>
    <t>ORJ - 07</t>
  </si>
  <si>
    <t>4216 - Ostatní invest. přijaté transfery ze SR</t>
  </si>
  <si>
    <t>Odbor životního prostředí a zemědělství</t>
  </si>
  <si>
    <t>ORJ - 09</t>
  </si>
  <si>
    <t>63 - Investiční transfery</t>
  </si>
  <si>
    <t xml:space="preserve"> -Rozpočtová změna 446/17</t>
  </si>
  <si>
    <t>poskytovatel: Ministerstvo životního prostředí</t>
  </si>
  <si>
    <t>důvod: odbor strategického rozvoje kraje požádal ekonomický odbor dne 11.9.2017 o provedení rozpočtové změny. Důvodem navrhované změny je zapojení investiční a neinvestiční dotace z Ministerstva životního prostředí ČR v celkové výši 96 713 774,29 Kč. Finanční prostředky budou poukázány na účet Olomouckého kraje z Ministerstva životního prostředí na "Kotlíkové dotace v Olomouckém kraji I." a  "Kotlíkové dotace v Olomouckém kraji I." v rámci Operačního programu Životní prostředí 2014 - 2020.</t>
  </si>
  <si>
    <t>Odbor strategického rozvoje kraje</t>
  </si>
  <si>
    <t>ORJ - 77</t>
  </si>
  <si>
    <t>ORJ - 78</t>
  </si>
  <si>
    <t>4116 - Ostatní neinv. přij. transf. ze SR</t>
  </si>
  <si>
    <t>50 - Výdaje na platy, ost. platby za pr. práci a poj.</t>
  </si>
  <si>
    <t>51 - Neinvestiční nákupy a související výdaje</t>
  </si>
  <si>
    <t xml:space="preserve"> -Rozpočtová změna 447/17</t>
  </si>
  <si>
    <t xml:space="preserve">poskytovatel: Ministerstvo financí ČR - Národní fond  </t>
  </si>
  <si>
    <t>důvod: odbor strategického rozvoje kraje požádal ekonomický odbor dne 7.9.2017 o provedení rozpočtové změny. Důvodem navrhované změny je zapojení finančních prostředků do rozpočtu Olomouckého kraje v celkové výši 349 190,66 Kč. Finanční prostředky byly poukázány na účet Olomouckého kraje jako neinvestiční dotace z Ministerstva financí - Národního fondu na financování projektu v oblasti regionálního rozvoje "Projekt technické pomoci Olomouckého kraje v rámci INTERREG V-A Česká republika - Polsko".</t>
  </si>
  <si>
    <t>ORJ - 74</t>
  </si>
  <si>
    <t>4118 - Neinv. přijaté transfery z Národ. fondu</t>
  </si>
  <si>
    <t>Odbor kancelář ředitele</t>
  </si>
  <si>
    <t>ORJ - 03</t>
  </si>
  <si>
    <t>59 - Ostatní neinvestiční výdaje</t>
  </si>
  <si>
    <t xml:space="preserve"> -Rozpočtová změna 448/17</t>
  </si>
  <si>
    <t xml:space="preserve">důvod: odbor podpory řízení příspěvkových organizací požádal ekonomický odbor dne 19.9.2017 o provedení rozpočtové změny. Důvodem navrhované změny je zapojení finančních prostředků do rozpočtu Olomouckého kraje ve výši 118 067,- Kč. Česká pojišťovna a.s., uhradila na účet Olomouckého kraje pojistné plnění k pojistné události pro příspěvkovou organizaci Olomouckého kraje Střední průmyslová škola elektrotechnická, Mohelnice, za opravu po vodovodní škodě v roce 2016.
</t>
  </si>
  <si>
    <t>2322 - Přijaté pojistné náhrady</t>
  </si>
  <si>
    <t>Odbor podpory řízení příspěvkových organizací</t>
  </si>
  <si>
    <t>ORJ - 19</t>
  </si>
  <si>
    <t>5331 - Neinvestiční příspěvky zřízeným PO</t>
  </si>
  <si>
    <t xml:space="preserve"> -Rozpočtová změna 449/17</t>
  </si>
  <si>
    <t xml:space="preserve">důvod: odbor podpory řízení příspěvkových organizací požádal ekonomický odbor dne 21.9.2017 o provedení rozpočtové změny. Důvodem navrhované změny je zapojení finančních prostředků do rozpočtu Olomouckého kraje ve výši 463 751,- Kč. Česká pojišťovna a.s., uhradila na účet Olomouckého kraje pojistné plnění k pojistné události pro příspěvkovou organizaci Olomouckého kraje Sociální služby pro seniory Šumperk, za opravu střechy po vichřici v roce 2017.
</t>
  </si>
  <si>
    <t xml:space="preserve"> -Rozpočtová změna 450/17</t>
  </si>
  <si>
    <t>8113 - Krátkodobé přijaté půjčené prostředky</t>
  </si>
  <si>
    <t>Odbor veřejných zakázek a investic</t>
  </si>
  <si>
    <t>ORJ - 50</t>
  </si>
  <si>
    <t>61 - Investiční nákupy a související výdaje</t>
  </si>
  <si>
    <t>Odbor dopravy a silničního hospodářství</t>
  </si>
  <si>
    <t>ORJ - 12</t>
  </si>
  <si>
    <t>6351 - Investiční transfery zřízeným PO</t>
  </si>
  <si>
    <t xml:space="preserve"> -Rozpočtová změna 451/17</t>
  </si>
  <si>
    <t>druh rozpočtové změny: snížení prostředků rozpočtu</t>
  </si>
  <si>
    <t>důvod: odbor školství, sportu a kultury požádal ekonomický odbor dne 15.9.2017 o provedení rozpočtové změny. Důvodem navrhované změny je snížení neinvestiční dotace ze státního rozpočtu ČR na rok 2017 poskytnuté na základě rozhodnutí Ministerstva školství, mládeže a tělovýchovy ČR č.j.: MSMT-738-12/2017-1 ze dne 8.2.2017 v celkové výši 4 593 864,- Kč na rozvojový program "Financování asistentů pedagoga pro děti, žáky a studenty se zdravotním postižením a pro děti, žáky a studenty se sociálním znevýhodněním na období leden - srpen 2017 - modul B“, nevyčerpané prostředky ve výši 131 911,22 Kč budou vráceny na účet Ministerstva školství, mládeže a tělovýchovy.</t>
  </si>
  <si>
    <t xml:space="preserve"> -Rozpočtová změna 452/17</t>
  </si>
  <si>
    <t>důvod: odbor podpory řízení příspěvkových organizací požádal ekonomický odbor dne 11.9.2017 o provedení rozpočtové změny. Důvodem navrhované změny je snížení finančních prostředků rozpočtu Olomouckého kraje v celkové výši 280 353,20 Kč. Finanční prostředky byly zapojeny jako odvody z fondu investic příspěvkových organizací Olomouckého kraje v oblasti školství po vyúčtování investičních akcí a zároveň jako vratky v rámci finančního vypořádání.</t>
  </si>
  <si>
    <t>2229 - Ostatní přijaté vratky transferů</t>
  </si>
  <si>
    <t xml:space="preserve"> -Rozpočtová změna 453/17</t>
  </si>
  <si>
    <t>druh rozpočtové změny: vnitřní rozpočtová změna - přesun mezi jednotlivými položkami, paragrafy a odbory ekonomickým, sociálních věcí a zdravotnictví</t>
  </si>
  <si>
    <t>důvod: odbory sociálních věcí a zdravotnictví požádaly ekonomický odbor dne 20. a 21.9.2017 o provedení rozpočtové změny. Důvodem navrhované změny je převedení finančních prostředků z odboru ekonomického na odbor sociálních věcí ve výši 38 000,- Kč a na odbor zdravotnictví ve výši 79 040,- Kč. Finanční prostředky ze státní dotace budou použity k zajištění výplaty státního příspěvku pro zřizovatele zařízení pro děti vyžadující okamžitou pomoc (příspěvkové organizace Dětské centrum Ostrůvek, Olomouc, a Středisko sociální prevence Olomouc) podle § 42g a násl. zákona č. 359/1999 Sb., o sociálně - právní ochraně dětí na období srpen 2017.</t>
  </si>
  <si>
    <t>Odbor sociálních věcí</t>
  </si>
  <si>
    <t>ORJ - 11</t>
  </si>
  <si>
    <t>5336 - Neinvestiční transfery zřízeným PO</t>
  </si>
  <si>
    <t>Odbor zdravotnictví</t>
  </si>
  <si>
    <t>ORJ - 14</t>
  </si>
  <si>
    <t xml:space="preserve"> -Rozpočtová změna 454/17</t>
  </si>
  <si>
    <t>druh rozpočtové změny: vnitřní rozpočtová změna - přesun mezi jednotlivými položkami, paragrafy a odbory ekonomickým a sociálních věcí</t>
  </si>
  <si>
    <t>důvod: odbor sociálních věcí požádal ekonomický odbor dne 20.9.2017 o provedení rozpočtové změny. Důvodem navrhované změny je převedení finančních prostředků z odboru ekonomického na odbor sociálních věcí ve výši 230 000,- Kč. Finanční prostředky ze státní dotace budou použity k zajištění výplaty státního příspěvku pro zřizovatele zařízení pro děti vyžadující okamžitou pomoc (Fond ohrožených dětí) podle § 42g a násl. zákona č. 359/1999 Sb., o sociálně - právní ochraně dětí na období září 2017.</t>
  </si>
  <si>
    <t xml:space="preserve"> -Rozpočtová změna 455/17</t>
  </si>
  <si>
    <t>druh rozpočtové změny: vnitřní rozpočtová změna - přesun mezi jednotlivými položkami, paragrafy a odbory ekonomickým a strategického rozvoje kraje</t>
  </si>
  <si>
    <t>důvod: odbor strategického rozvoje kraje požádal ekonomický odbor dne 7.9.2017 o provedení rozpočtové změny. Důvodem navrhované změny je převedení finančních prostředků z odboru ekonomického na odbor strategického rozvoje kraje ve výši                  1 914 6425,- Kč. Finanční prostředky budou použity na úhradu penále za prodlení s odvodem za porušení rozpočtové kázně u projektu v oblasti informačních technologií "Projektové a procesní řízení na Krajském úřadě Olomouckého kraje" a budou čerpány z rezervy na odvody v rámci porušení rozpočtové kázně.</t>
  </si>
  <si>
    <t>ORJ - 64</t>
  </si>
  <si>
    <t xml:space="preserve"> -Rozpočtová změna 456/17</t>
  </si>
  <si>
    <t>druh rozpočtové změny: vnitřní rozpočtová změna - přesun mezi jednotlivými položkami, paragrafy a odbory ekonomickým a veřejných zakázek a investic</t>
  </si>
  <si>
    <t>důvod: odbor veřejných zakázek a investic požádal ekonomický odbor dne 8.9.2017 o provedení rozpočtové změny. Důvodem navrhované změny je převedení finančních prostředků z odboru ekonomického na odbor veřejných zakázek a investic v celkové výši     5 400 000,- Kč. Finanční prostředky budou použity na financování investičních projektů v oblasti školství a zdravotnictví a budou hrazeny z rezervy na investice Olomouckého kraje.</t>
  </si>
  <si>
    <t>ORJ - 52</t>
  </si>
  <si>
    <t xml:space="preserve"> -Rozpočtová změna 457/17</t>
  </si>
  <si>
    <t>druh rozpočtové změny: vnitřní rozpočtová změna - přesun mezi jednotlivými položkami, paragrafy a odbory ekonomickým a tajemníka hejtmana</t>
  </si>
  <si>
    <t>důvod: odbor tajemníka hejtmana požádal ekonomický odbor dne 20.9.2017 o provedení rozpočtové změny. Důvodem navrhované změny je převedení finančních prostředků z odboru ekonomického na odbor tajemníka hejtmana ve výši 200 000,- Kč. Finanční prostředky budou použity na poskytnutí individuální dotace v oblasti cestovního ruchu pro Českou speleologickou společnost na základě usnesení Zastupitelstva Olomouckého kraje č. UZ/6/74/2017 ze dne 18.9.2017, prostředky budou čerpány z rezervy Olomouckého kraje na individuální dotace.</t>
  </si>
  <si>
    <t>Odbor tajemníka hejtmana</t>
  </si>
  <si>
    <t>ORJ - 18</t>
  </si>
  <si>
    <t xml:space="preserve"> -Rozpočtová změna 458/17</t>
  </si>
  <si>
    <t>důvod: odbor strategického rozvoje kraje požádal ekonomický odbor dne 16.8. a 19.9.2017 o provedení rozpočtové změny. Důvodem navrhované změny je převedení finančních prostředků z odboru ekonomického na odbor strategického rozvoje kraje v celkové výši     885 000,- Kč. Finanční prostředky budou použity na poskytnutí individuálních dotací v oblasti strategického rozvoje a památkové péče na základě usnesení Zastupitelstva Olomouckého kraje č. UZ/6/63/2017 a UZ/6/66/2017 ze dne 18.9.2017, prostředky budou čerpány z rezervy Olomouckého kraje na individuální dotace.</t>
  </si>
  <si>
    <t>ORJ - 08</t>
  </si>
  <si>
    <t xml:space="preserve"> -Rozpočtová změna 459/17</t>
  </si>
  <si>
    <t>druh rozpočtové změny: vnitřní rozpočtová změna - přesun mezi jednotlivými položkami, paragrafy a odbory ekonomickým a životního prostředí a zemědělství</t>
  </si>
  <si>
    <t>důvod: odbor životního prostředí a zemědělství požádal ekonomický odbor dne 21.9.2017 o provedení rozpočtové změny. Důvodem navrhované změny je převedení finančních prostředků z odboru ekonomického na odbor životního prostředí a zemědělství ve výši     30 000,- Kč. Finanční prostředky budou použity na poskytnutí individuální dotace v oblasti životního prostředí a zemědělství pro Myslivecký spolek Hubert Bludov na základě usnesení Rady Olomouckého kraje č. UR/22/55/2017 ze dne 11.9.2017, prostředky budou čerpány z rezervy Olomouckého kraje na individuální dotace.</t>
  </si>
  <si>
    <t xml:space="preserve"> -Rozpočtová změna 460/17</t>
  </si>
  <si>
    <t>druh rozpočtové změny: vnitřní rozpočtová změna - přesun mezi jednotlivými položkami, paragrafy a odbory ekonomickým a školství, sportu a kultury</t>
  </si>
  <si>
    <t>důvod: odbor školství, sportu a kultury požádal ekonomický odbor dne 19.9.2017 o provedení rozpočtové změny. Důvodem navrhované změny je převedení finančních prostředků z odboru ekonomického na odbor školství, sportu a kultury v celkové výši              18 415 000,- Kč. Finanční prostředky budou použity na poskytnutí individuálních dotací v oblasti školství, sportu a kultury, na základě usnesení Rady Olomouckého kraje č. UR/22/40/2017 a UR/22/41/2017 ze dne 11.9.2017 a Zastupitelstva Olomouckého kraje č. UZ/6/34/2017,  UZ/6/39/2017 a UZ/6/40/2017 ze dne 18.9.2017, prostředky budou čerpány z rezervy Olomouckého kraje na individuální dotace.</t>
  </si>
  <si>
    <t>54 - Neinvestiční transfery obyvatelstvu</t>
  </si>
  <si>
    <t xml:space="preserve"> -Rozpočtová změna 461/17</t>
  </si>
  <si>
    <t>druh rozpočtové změny: vnitřní rozpočtová změna - přesun mezi jednotlivými položkami, paragrafy a odbory ekonomickým a zdravotnictví</t>
  </si>
  <si>
    <t>důvod: odbor zdravotnictví požádal ekonomický odbor dne 19.9.2017 o provedení rozpočtové změny. Důvodem navrhované změny je převedení finančních prostředků z odboru ekonomického na odbor zdravotnictví ve výši 500 000,- Kč. Finanční prostředky budou použity na poskytnutí individuální dotace v oblasti zdravotnictví pro Nejste sami - mobilní hospic, z. ú.,  na základě usnesení Zastupitelstva Olomouckého kraje č. UZ/6/57/2017 ze dne 18.9.2017, prostředky budou čerpány z rezervy Olomouckého kraje na individuální dotace.</t>
  </si>
  <si>
    <t xml:space="preserve"> -Rozpočtová změna 462/17</t>
  </si>
  <si>
    <t>důvod: odbor veřejných zakázek a investic požádal ekonomický odbor dne 22.9.2017 o provedení rozpočtové změny. Důvodem navrhované změny je převedení finančních prostředků z odboru ekonomického na odbor veřejných zakázek a investic ve výši          500 000,-  Kč. Finanční prostředky budou použity na financování projektu v oblasti zdravotnictví "SMN a.s. - o.z. Nemocnice Prostějov - Zřízení oddělení hospicové péče" na základě usnesení Rady Olomouckého kraje č. UR/23/5/2017 dne 18.9.2017, prostředky budou čerpány z rezervy Olomouckého kraje na nové investice.</t>
  </si>
  <si>
    <t>ORJ - 17</t>
  </si>
  <si>
    <t>ÚZ</t>
  </si>
  <si>
    <t xml:space="preserve"> -Rozpočtová změna 463/17</t>
  </si>
  <si>
    <t>důvod: odbor veřejných zakázek a investic požádal ekonomický odbor dne 11.9.2017 o provedení rozpočtové změny. Důvodem navrhované změny je převedení finančních prostředků z odboru veřejných zakázek a investic na odbor ekonomický v celkové výši          75 039 340,-  Kč. Finanční prostředky nebudou použity na financování investičních projektů v oblasti školství, zdravotnictví, sociální, kultury a dopravy, a budou převedeny do rezervy Olomouckého kraje.</t>
  </si>
  <si>
    <t xml:space="preserve"> -Rozpočtová změna 464/17</t>
  </si>
  <si>
    <t>druh rozpočtové změny: vnitřní rozpočtová změna - přesun mezi jednotlivými položkami, paragrafy a odbory tajemníka hejtmana a kancelář ředitele</t>
  </si>
  <si>
    <t>důvod: odbor tajemníka hejtmana požádal ekonomický odbor dne 21.9.2017 o provedení rozpočtové změny. Důvodem navrhované změny je převedení finančních prostředků z odboru tajemníka hejtmana na odbor kancelář ředitele ve výši 75 000,- Kč. Finanční prostředky budou použity na financování dohod o provedení práce a dohod o provedené činnosti.</t>
  </si>
  <si>
    <t xml:space="preserve"> -Rozpočtová změna 465/17</t>
  </si>
  <si>
    <t>druh rozpočtové změny: vnitřní rozpočtová změna - přesun mezi jednotlivými položkami, paragrafy a odbory veřejných zakázek a investic a kancelář ředitele</t>
  </si>
  <si>
    <t>důvod: odbor veřejných zakázek a investic požádal ekonomický odbor dne 6.9.2017 o provedení rozpočtové změny. Důvodem navrhované změny je převedení finančních prostředků z odboru veřejných zakázek a investic na odbor kancelář ředitele ve výši             75 000,- Kč. Finanční prostředky budou přesunuty z důvodu organizačních změn úřadu k 1.10.2017.</t>
  </si>
  <si>
    <t xml:space="preserve"> -Rozpočtová změna 466/17</t>
  </si>
  <si>
    <t>důvod: odbor veřejných zakázek a investic požádal ekonomický odbor dne 22.9.2017 o provedení rozpočtové změny. Důvodem navrhované změny je převedení finančních prostředků z odboru kancelář ředitele na odbor veřejných zakázek a investic ve výši             950 000,- Kč. Finanční prostředky budou použity na financování investičního projektu v oblasti krizového řízení "Rekonstrukce požární stanice v Prostějově".</t>
  </si>
  <si>
    <t xml:space="preserve"> -Rozpočtová změna 467/17</t>
  </si>
  <si>
    <t>druh rozpočtové změny: vnitřní rozpočtová změna - přesun mezi jednotlivými položkami, paragrafy v rámci odboru kancelář ředitele</t>
  </si>
  <si>
    <t>důvod: odbor kancelář ředitele požádal ekonomický odbor dne 19.9.2017 o provedení rozpočtové změny. Důvodem navrhované změny je přesun finančních prostředků v rámci odboru kancelář ředitele ve výši 300 000,- Kč. Finanční prostředky budou použity na poskytnutí individuální dotace v oblasti krizového řízení pro SH ČMS - Krajské sdružení hasičů Olomouckého kraje na základě usnesení Zastupitelstva Olomouckého kraje č. UZ/6/72/2017 ze dne 18.9.2017.</t>
  </si>
  <si>
    <t xml:space="preserve"> -Rozpočtová změna 468/17</t>
  </si>
  <si>
    <t>druh rozpočtové změny: vnitřní rozpočtová změna - přesun mezi jednotlivými položkami, paragrafy v rámci odboru ekonomického</t>
  </si>
  <si>
    <t xml:space="preserve">důvod: odbor ekonomický požádal dne 12.9.2017 o provedení rozpočtové změny. Důvodem navrhované změny je přesun finančních prostředků v rámci odboru ekonomického ve výši 5 555 556,- Kč. Finanční prostředky budou použity na zabezpečení úhrady splátky úvěru u Komerční banky, a.s., splátka bude uhrazena poslední pracovní den v roce 2017. </t>
  </si>
  <si>
    <t>81 - Financování z tuzemska</t>
  </si>
  <si>
    <t xml:space="preserve"> -Rozpočtová změna 469/17</t>
  </si>
  <si>
    <t>druh rozpočtové změny: vnitřní rozpočtová změna - přesun mezi jednotlivými položkami, paragrafy v rámci odboru životního prostředí a zemědělství</t>
  </si>
  <si>
    <t>důvod: odbor životního prostředí a zemědělství požádal ekonomický odbor dne 20.9.2017 o provedení rozpočtové změny. Důvodem navrhované změny je přesun finančních prostředků v rámci odboru životního prostředí a zemědělství v celkové výši   1 168 760,- Kč. Finanční prostředky budou použity na poskytnutí dotací v rámci "Programu na podporu lesních ekosystémů 2017" na základě usnesení Zastupitelstva Olomouckého kraje č. UZ/6/46/2017 ze dne 18.9.2017.</t>
  </si>
  <si>
    <t xml:space="preserve"> -Rozpočtová změna 470/17</t>
  </si>
  <si>
    <t>důvod: odbor životního prostředí a zemědělství požádal ekonomický odbor dne 20.9.2017 o provedení rozpočtové změny. Důvodem navrhované změny je přesun finančních prostředků v rámci odboru životního prostředí a zemědělství v celkové výši 784 208,- Kč. Finanční prostředky budou použity na poskytnutí dotací v rámci programu "Dotace obcím na území Olomouckého kraje na řešení mimořádných událostí v oblasti vodohospodářské infrastruktury" v dotačním titulu "Řešení mimořádné situace na infrastruktuře vodovodů a kanalizací pro veřejnou potřebu" na základě usnesení Zastupitelstva Olomouckého kraje č. UZ/6/45/2017 ze dne 18.9.2017.</t>
  </si>
  <si>
    <t xml:space="preserve"> -Rozpočtová změna 471/17</t>
  </si>
  <si>
    <t>důvod: odbor životního prostředí a zemědělství požádal ekonomický odbor dne 20.9.2017 o provedení rozpočtové změny. Důvodem navrhované změny je přesun finančních prostředků v rámci odboru životního prostředí a zemědělství v celkové výši 539 275,- Kč. Finanční prostředky budou použity na poskytnutí dotací v rámci programu "Dotace obcím na území Olomouckého kraje na řešení mimořádných událostí v oblasti vodohospodářské infrastruktury" v dotačním titulu "Řešení mimořádné situace na vodních dílech a realizace opatření k předcházení a odstraňování následků povodní" na základě usnesení Zastupitelstva Olomouckého kraje č. UZ/6/45/2017 ze dne 18.9.2017.</t>
  </si>
  <si>
    <t xml:space="preserve"> -Rozpočtová změna 472/17</t>
  </si>
  <si>
    <t>druh rozpočtové změny: vnitřní rozpočtová změna - přesun mezi jednotlivými položkami, paragrafy v rámci odboru strategického rozvoje kraje</t>
  </si>
  <si>
    <t>důvod: odbor strategického rozvoje kraje požádal ekonomický odbor dne 19.9.2017 o provedení rozpočtové změny. Důvodem navrhované změny je přesun finančních prostředků v rámci odboru strategického rozvoje kraje v celkové výši 300 001,- Kč. Finanční prostředky budou použity na poskytnutí dotace z "Programu obnovy venkova" pro obec Žerotín na základě usnesení Zastupitelstva Olomouckého kraje č. UZ/6/62/2017 ze dne 18.9.2017, a k úhradě "Smlouvy o využití výsledků výzkumu Centra pro studium demokracie a kultury" na základě usnesení Rady Olomouckého kraje č. UR/22/24/2017 ze dne 11.9.2017.</t>
  </si>
  <si>
    <t xml:space="preserve"> -Rozpočtová změna 473/17</t>
  </si>
  <si>
    <t>druh rozpočtové změny: vnitřní rozpočtová změna - přesun mezi jednotlivými položkami, paragrafy v rámci odboru sociálních věcí</t>
  </si>
  <si>
    <t>důvod: odbor sociálních věcí požádal ekonomický odbor dne 19.9.2017 o provedení rozpočtové změny. Důvodem navrhované změny je přesun finančních prostředků v rámci odboru sociálních věcí v celkové výši 64 175 800,- Kč. Finanční prostředky ze státní dotace budou použity na financování běžných výdajů souvisejících s poskytováním základních druhů a forem sociálních služeb na základě usnesení Zastupitelstva Olomouckého kraje č. UZ/6/48/2017 ze dne 18.9.2017.</t>
  </si>
  <si>
    <t xml:space="preserve"> -Rozpočtová změna 474/17</t>
  </si>
  <si>
    <t>důvod: odbor strategického rozvoje kraje požádal ekonomický odbor dne 7.9.2017 o provedení rozpočtové změny. Důvodem navrhované změny je přesun finančních prostředků v rámci odboru strategického rozvoje kraje v celkové výši 4 000,- Kč. Finanční prostředky budou použity na úhradu správních poplatků u projektů v oblasti informačních technologií "Rozvoj služeb eGovernmentu" a "Projektové a procesní řízení na Krajském úřadě Olomouckého kraje".</t>
  </si>
  <si>
    <t>ORJ - 30</t>
  </si>
  <si>
    <t xml:space="preserve"> -Rozpočtová změna 475/17</t>
  </si>
  <si>
    <t>druh rozpočtové změny: vnitřní rozpočtová změna - přesun mezi jednotlivými položkami, paragrafy v rámci odboru veřejných zakázek a investic</t>
  </si>
  <si>
    <t>důvod: odbor veřejných zakázek a investic požádal ekonomický odbor dne 8.9.2017 o provedení rozpočtové změny. Důvodem navrhované změny je přesun finančních prostředků v rámci odboru veřejných zakázek a investic ve výši 30 378,- Kč. Finanční prostředky budou použity na financování projektu v oblasti školství "Střední škola technická, Přerov - Sprchy a šatny tělocvičny".</t>
  </si>
  <si>
    <t xml:space="preserve"> -Rozpočtová změna 476/17</t>
  </si>
  <si>
    <t>důvod: odbor veřejných zakázek a investic požádal ekonomický odbor dne 18.9.2017 o provedení rozpočtové změny. Důvodem navrhované změny je přesun finančních prostředků v rámci odboru veřejných zakázek a investic ve výši 4 412,90 Kč. Finanční prostředky budou použity na financování projektu v oblasti dopravy "Vypořádání staveb po jejich dokončení z minul. let - výkupy pozemků a jiné".</t>
  </si>
  <si>
    <t xml:space="preserve"> -Rozpočtová změna 477/17</t>
  </si>
  <si>
    <t>druh rozpočtové změny: vnitřní rozpočtová změna - přesun mezi jednotlivými položkami, paragrafy v rámci odboru podpory řízení příspěvkových organizací</t>
  </si>
  <si>
    <t>důvod: odbor podpory řízení příspěvkových organizací požádal ekonomický odbor dne 5.9.2017 o provedení rozpočtové změny. Důvodem navrhované změny je přesun finančních prostředků v rámci odboru podpory řízení příspěvkových organizací ve výši 87,- Kč. Finanční prostředky budou použity na úhradu smluvní ceny na základě dodatku č. 5 ke Smlouvě o poskytování služeb v oblasti bezpečnosti a ochrany zdraví při práci a požární ochrany pro školské příspěvkové organizace zřizované Olomouckým krajem.</t>
  </si>
  <si>
    <t xml:space="preserve"> -Rozpočtová změna 478/17</t>
  </si>
  <si>
    <t xml:space="preserve"> -Rozpočtová změna 479/17</t>
  </si>
  <si>
    <t xml:space="preserve"> -Rozpočtová změna 480/17</t>
  </si>
  <si>
    <t xml:space="preserve"> -Rozpočtová změna 481/17</t>
  </si>
  <si>
    <t>důvod: odbor veřejných zakázek a investic požádal ekonomický odbor dne 26.9.2017 o provedení rozpočtové změny. Důvodem navrhované změny je přesun finančních prostředků v rámci odboru veřejných zakázek a investic v celkové výši 1 342 100,- Kč. Finanční prostředky budou použity na financování projektů v oblasti školství "Gymnázium, Olomouc, Čajkovského 9 - Elektroinstalace", "Obchodní akademie a Jazyková škola s právem státní jazykové zkoušky, Přerov, Bartošova 24 - Elektroinstalace a osvětlení", "Střední průmyslová škola, Přerov, Havlíčkova 2 - výměna oken", a "SOŠ lesnická a strojírenská Šternberk - sociální zařízení na domově mládeže".</t>
  </si>
  <si>
    <t xml:space="preserve"> -Rozpočtová změna 482/17</t>
  </si>
  <si>
    <t>důvod: odbor školství, sportu a kultury požádal ekonomický odbor dne 26.9.2017 o provedení rozpočtové změny. Důvodem navrhované změny je převedení finančních prostředků z odboru ekonomického na odbor školství, sportu a kultury v celkové výši              5 341 000,- Kč. Finanční prostředky budou použity na předfinancování a kofinancování projektů příspěvkových organizací v oblasti školství "Centra odborné přípravy" na základě usnesení Rady Olomouckého kraje č. UR/19/42/2017 ze dne 17.7.2017, prostředky budou hrazeny z rezervy na investice Olomouckého kraje.</t>
  </si>
  <si>
    <t xml:space="preserve"> -Rozpočtová změna 483/17</t>
  </si>
  <si>
    <t xml:space="preserve"> -Rozpočtová změna 484/17</t>
  </si>
  <si>
    <t>poskytovatel: Ministerstvo financí</t>
  </si>
  <si>
    <t xml:space="preserve">důvod: neinvestiční dotace ze státního rozpočtu ČR na rok 2017 poskytnutá na základě rozhodnutí Ministerstva financí ČR č.j.: MF - 23033/2017/1201-13 ze dne 26.9.2017 ve výši 100 000,- Kč na úhradu výdajů v souvislosti s konáním voleb do Poslanecké sněmovny Parlamentu České republiky vyhlášených na den 20. a 21. října 2017 na činnost krajského úřadu. </t>
  </si>
  <si>
    <t>4111 - Neinvestiční přijaté transfery z VPS SR</t>
  </si>
  <si>
    <t xml:space="preserve"> -Rozpočtová změna 485/17</t>
  </si>
  <si>
    <t>důvod: odbor zdravotnictví požádal ekonomický odbor dne 27.9.2017 o provedení rozpočtové změny. Důvodem navrhované změny je zapojení finančních prostředků do rozpočtu Olomouckého kraje ve výši 281 991,- Kč a přesun finančních prostředků v rámci odboru zdravotnictví ve výši 2 000,- Kč (povinná spoluúčast). Česká pojišťovna, a.s., uhradila na účet Olomouckého kraje pojistné plnění k pojistné události pro Olomoucký kraj jako náhradu škody na nemovitém majetku, pronajatém Středomoravské nemocniční a.s., odštěpný závod Nemocnice Prostějov - oprava budov po přívalovém dešti, a Nemocnice Přerov - oprava kamerového a vstupního systému.</t>
  </si>
  <si>
    <t xml:space="preserve"> -Rozpočtová změna 486/17</t>
  </si>
  <si>
    <t>druh rozpočtové změny: vnitřní rozpočtová změna - přesun mezi jednotlivými položkami, paragrafy a odbory ekonomickým, kancelář ředitele a Fond sociálních potřeb</t>
  </si>
  <si>
    <t>důvod: odbor kancelář ředitele požádala ekonomický odbor dne 14.9.2017 o provedení rozpočtové změny. Důvodem navrhované změny je převedení finančních prostředků z odboru ekonomického na odbor kancelář ředitele a do Fondu sociálních potřeb ve výši          3 312 000,- Kč. Finanční prostředky budou použity na pokrytí mzdových nákladů v souvislosti se zvýšením platů zaměstnanců o 10% na základě nařízení vlády od 1.11.2017.</t>
  </si>
  <si>
    <t>ORJ - 199</t>
  </si>
  <si>
    <t xml:space="preserve"> -Rozpočtová změna 487/17</t>
  </si>
  <si>
    <t>druh rozpočtové změny: zapojení prostředků do rozpočtu</t>
  </si>
  <si>
    <t>důvod: odbor školství, sportu a kultury požádal ekonomický odbor dne 21.9.2017 o provedení rozpočtové změny. Důvodem navrhované změny je zapojení finančních prostředků do rozpočtu Olomouckého kraje ve výši 66 728,- Kč.  Finanční prostředky byly poukázány na účet Olomouckého kraje jako vratka na základě výzvy Olomouckého kraje k vrácení dotace nebo její části u Střední školy, Základní školy a Mateřské školy prof. V. Vejdovského Olomouc - Hejčín, prostředky budou zaslány na účet Ministerstva školství, mládeže a tělovýchovy.</t>
  </si>
  <si>
    <t xml:space="preserve"> -Rozpočtová změna 488/17</t>
  </si>
  <si>
    <t>důvod: odbor kancelář ředitele požádala ekonomický odbor dne 14.9.2017 o provedení rozpočtové změny. Důvodem navrhované změny je navýšení finančních prostředků Fondu sociálních potřeb a odboru kancelář ředitele ve výši 96 000,- Kč. Finanční prostředky budou navýšeny v souvislosti se zvýšením platů zaměstnanců o 10% na základě nařízení vlády od 1.11.2017.</t>
  </si>
  <si>
    <t>částka</t>
  </si>
  <si>
    <t>4134 - Převody z rozpočtových účtů</t>
  </si>
  <si>
    <t xml:space="preserve"> -Rozpočtová změna 489/17</t>
  </si>
  <si>
    <t>důvod: neinvestiční dotace ze státního rozpočtu ČR na rok 2017 poskytnutá na základě dopisu Ministerstva školství, mládeže a tělovýchovy ČR č.j.: MŠMT-23991/2017-1 ze dne 25.9.2017 ve výši 43 765 882,- Kč jako 12. úprava rozpočtu přímých výdajů regionálního školství územních samosprávných celků na rok 2017.</t>
  </si>
  <si>
    <t>Odbor školství a mládeže</t>
  </si>
  <si>
    <t>Rozpis účelové dotace zabezpečí odbor školství a mládeže</t>
  </si>
  <si>
    <t xml:space="preserve"> -Rozpočtová změna 490/17</t>
  </si>
  <si>
    <t>důvod: neinvestiční dotace ze státního rozpočtu ČR na rok 2017 poskytnutá na základě rozhodnutí Ministerstva školství, mládeže a tělovýchovy ČR č.j.: MŠMT-12044-12/2017-3 ze dne 29.9.2017 ve výši 534 208,- Kč na program "Podpora organizace a ukončování středního vzdělávání maturitní zkouškou na vybraných školách v podzimním zkušebním období roku 2017".</t>
  </si>
  <si>
    <t xml:space="preserve"> -Rozpočtová změna 491/17</t>
  </si>
  <si>
    <t>důvod: neinvestiční dotace ze státního rozpočtu ČR na rok 2017 poskytnutá na základě avíza Ministerstva školství, mládeže a tělovýchovy ČR č.j.: MŠMT-34139/2016-31 ze dne 15.9.2017, MŠMT-34139/2016-32 ze dne 22.9.2017, MŠMT-29991/2016-14 ze dne 22.9.2017 a MŠMT-29991/2016-15 ze dne 2.10.2017 v celkové výši 7 375 348,20 Kč na projekty využívající zjednodušené vykazování nákladů pro příspěvkové organizace Olomouckého kraje v rámci Operačního programu Výzkum, vývoj a vzdělávání.</t>
  </si>
  <si>
    <t xml:space="preserve"> -Rozpočtová změna 492/17</t>
  </si>
  <si>
    <t>poskytovatel: Ministerstvo pro místní rozvoj ČR</t>
  </si>
  <si>
    <t>důvod: odbor strategického rozvoje kraje požádal dne 5.10.2017 o provedení rozpočtové změny. Důvodem navrhované změny je zapojení finančních prostředků do rozpočtu Olomouckého kraje ve výši 2 100 000,- Kč. Finanční prostředky budou poukázány na účet Olomouckého kraje jako neinvestiční dotace z prostředků Ministerstva pro místní rozvoj ČR na financování projektu v oblasti cestovního ruchu "Marketingové aktivity Olomouckého kraje v oblasti cestovního ruchu" v rámci Národního dotačního programu podpory cestovního ruchu v regionech.</t>
  </si>
  <si>
    <t>ORJ - 59</t>
  </si>
  <si>
    <t xml:space="preserve"> -Rozpočtová změna 493/17</t>
  </si>
  <si>
    <t>důvod: odbor školství a mládeže požádal ekonomický odbor dne 5.10.2017 o provedení rozpočtové změny. Důvodem navrhované změny je snížení neinvestiční dotace ze státního rozpočtu ČR na rok 2017 poskytnuté na základě rozhodnutí Ministerstva školství, mládeže a tělovýchovy ČR č.j.: 24632-12/2016-36 ze dne 25.7.2017 v celkové výši 109 197,- Kč na program "Podpora vzdělávání cizinců ve školách; Bezplatná výuka přizpůsobená potřebám dětí a žáků - cizinců z třetích zemí", nevyčerpané prostředky v celkové výši 15 678,- Kč budou vráceny na účet Ministerstva školství, mládeže a tělovýchovy.</t>
  </si>
  <si>
    <t xml:space="preserve"> -Rozpočtová změna 494/17</t>
  </si>
  <si>
    <t>důvod: odbor dopravy a silničního hospodářství požádal ekonomický odbor dne 4.10.2017 o provedení rozpočtové změny. Důvodem navrhované změny je zapojení finančních prostředků do rozpočtu Olomouckého kraje ve výši 182 756,38 Kč. Finanční prostředky budou zapojeny jako odvod z fondu investic příspěvkové organizace Správa silnic Olomouckého kraje po vyúčtování investiční akce na základě usnesení Rady Olomouckého kraje č. UR/24/14/2017 ze dne 2.10.2017.</t>
  </si>
  <si>
    <t>2122 - Odvody příspěvkových organizací</t>
  </si>
  <si>
    <t xml:space="preserve"> -Rozpočtová změna 495/17</t>
  </si>
  <si>
    <t>důvod: odbor zdravotnictví požádal ekonomický odbor dne 9.10.2017 o provedení rozpočtové změny. Důvodem navrhované změny je zapojení finančních prostředků do rozpočtu Olomouckého kraje ve výši 21 871,- Kč a přesun finančních prostředků v rámci odboru zdravotnictví ve výši 1 000,- Kč (povinná spoluúčast). Česká pojišťovna, a.s., uhradila na účet Olomouckého kraje pojistné plnění k pojistné události pro Olomoucký kraj jako náhradu škody na nemovitém majetku, pronajatém Středomoravské nemocniční a.s., odštěpný závod Nemocnice Přerov - oprava po zatečení.</t>
  </si>
  <si>
    <t xml:space="preserve"> -Rozpočtová změna 496/17</t>
  </si>
  <si>
    <t>druh rozpočtové změny: vnitřní rozpočtová změna - přesun mezi jednotlivými položkami, paragrafy a odbory ekonomickým a školství a mládeže</t>
  </si>
  <si>
    <t>důvod: odbor školství a mládeže požádal ekonomický odbor dne 3.10.2017 o provedení rozpočtové změny. Důvodem navrhované změny je převedení finančních prostředků z odboru ekonomického na odbor školství a mládeže ve výši 10 000,- Kč. Finanční prostředky budou použity na poskytnutí individuální dotace v oblasti školství pro Společnost učitelů českého jazyka a literatury, Olomouc, na základě usnesení Rady Olomouckého kraje č. UR/24/31/2017 ze dne 2.10.2017, prostředky budou čerpány z rezervy Olomouckého kraje na individuální dotace.</t>
  </si>
  <si>
    <t xml:space="preserve"> -Rozpočtová změna 497/17</t>
  </si>
  <si>
    <t xml:space="preserve"> -Rozpočtová změna 498/17</t>
  </si>
  <si>
    <t>druh rozpočtové změny: vnitřní rozpočtová změna - přesun mezi jednotlivými položkami, paragrafy a odbory ekonomickým a investic</t>
  </si>
  <si>
    <t>důvod: odbor investic požádal ekonomický odbor dne 29.9.2017 o provedení rozpočtové změny. Důvodem navrhované změny je převedení finančních prostředků z odboru investic na odbor ekonomický v celkové výši 20 164 000,-  Kč. Finanční prostředky nebudou použity na financování investičních projektů v oblasti školství, sociální a dopravy, a budou převedeny do rezervy Olomouckého kraje.</t>
  </si>
  <si>
    <t>Odbor investic</t>
  </si>
  <si>
    <t xml:space="preserve"> -Rozpočtová změna 499/17</t>
  </si>
  <si>
    <t xml:space="preserve"> -Rozpočtová změna 500/17</t>
  </si>
  <si>
    <t xml:space="preserve">důvod: odbor podpory řízení příspěvkových organizací požádal ekonomický odbor dne 9.10.2017 o provedení rozpočtové změny. Důvodem navrhované změny je zapojení finančních prostředků do rozpočtu Olomouckého kraje ve výši 84 667,- Kč. Česká pojišťovna a.s., uhradila na účet Olomouckého kraje pojistné plnění k pojistné události pro příspěvkovou organizaci Olomouckého kraje Sociální služby pro seniory Šumperk za opravu po zatečení v roce 2017.
</t>
  </si>
  <si>
    <t xml:space="preserve"> -Rozpočtová změna 501/17</t>
  </si>
  <si>
    <t xml:space="preserve"> -Rozpočtová změna 502/17</t>
  </si>
  <si>
    <t xml:space="preserve"> -Rozpočtová změna 503/17</t>
  </si>
  <si>
    <t xml:space="preserve"> -Rozpočtová změna 504/17</t>
  </si>
  <si>
    <t xml:space="preserve"> -Rozpočtová změna 505/17</t>
  </si>
  <si>
    <t xml:space="preserve"> -Rozpočtová změna 506/17</t>
  </si>
  <si>
    <t>důvod: odbor podpory řízení příspěvkových organizací požádal ekonomický odbor dne 4.10.2017 o provedení rozpočtové změny. Důvodem navrhované změny je snížení finančních prostředků rozpočtu Olomouckého kraje ve výši 28 077,- Kč, převedení finančních prostředků z odboru podpory řízení příspěvkových organizací do rezervy Olomouckého kraje ve výši 7 019,- Kč a přesun finančních prostředků v rámci odboru podpory řízení příspěvkových organizací v celkové výši 143 468,- Kč. Finanční prostředky budou sníženy jako odvod z odpisů a příspěvek na odvod - odpisy a zvýšeny jako příspěvek na provoz a příspěvek na provoz - mzdové náklady u příspěvkové organizace Olomouckého kraje SCHOLA SERVIS - zařízení pro další vzdělávání pedagogických pracovníků, Olomouc, na základě usnesení Zastupitelstva Olomouckého kraje č. UZ/6/35/2017 ze dne 18.9.2017.</t>
  </si>
  <si>
    <t xml:space="preserve"> -Rozpočtová změna 507/17</t>
  </si>
  <si>
    <t>důvod: odbor strategického rozvoje kraje požádal ekonomický odbor dne 5.10.2017 o provedení rozpočtové změny. Důvodem navrhované změny je přesun finančních prostředků v rámci odboru strategického rozvoje kraje ve výši 120 000,- Kč. Finanční prostředky budou použity na financování výdajů projektu v oblasti cestovního ruchu "Marketingové aktivity Olomouckého kraje v oblasti cestovního ruchu".</t>
  </si>
  <si>
    <t xml:space="preserve"> -Rozpočtová změna 508/17</t>
  </si>
  <si>
    <t xml:space="preserve"> -Rozpočtová změna 509/17</t>
  </si>
  <si>
    <t>důvod: neinvestiční dotace ze státního rozpočtu ČR na rok 2017 poskytnutá na základě rozhodnutí Ministerstva financí ČR č.j.: MF - 26790/2017/1201-3 ze dne 29.9.2017 ve výši 3 571,- Kč na náhradu škod vzniklých bobrem evropským na lesních porostech na pozemku v k. ú. Střeň obhospodařovaných Lesy České republiky, s. p., za období od 1.6.2017 do 25.7.2017.</t>
  </si>
  <si>
    <t>4111 - Neinvestiční přijaté transfery ze SR</t>
  </si>
  <si>
    <t xml:space="preserve"> -Rozpočtová změna 510/17</t>
  </si>
  <si>
    <t>poskytovatel: Ministerstvo práce a sociálních věcí</t>
  </si>
  <si>
    <t>důvod: neinvestiční dotace ze státního rozpočtu ČR na rok 2017 poskytnutá na základě Dodatku č. 2 č.j.: MPSV-2016/275724-231/3 ze dne 21.9.2017 k rozhodnutí Ministerstva práce a sociálních věcí ČR č.j.: MPSV-2016/275724-231/1 ze dne 24.1.2017 v celkové výši 1 800 000,- Kč k zajištění výplaty státního příspěvku pro zřizovatele zařízení pro děti vyžadující okamžitou pomoc podle § 42g a násl. zákona č. 359/1999 Sb., o sociálně - právní ochraně dětí.</t>
  </si>
  <si>
    <t xml:space="preserve"> -Rozpočtová změna 511/17</t>
  </si>
  <si>
    <t>důvod: odbor školství, sportu a kultury požádal ekonomický odbor dne 3.10.2017 o provedení rozpočtové změny. Důvodem navrhované změny je zapojení finančních prostředků do rozpočtu Olomouckého kraje ve výši 209,- Kč.  Finanční prostředky byly poukázány na účet Olomouckého kraje jako vratka na základě výzvy Olomouckého kraje k vrácení dotace nebo její části u Dětského domova a Školní jídelny, Konice, prostředky budou zaslány na účet Ministerstva školství, mládeže a tělovýchovy.</t>
  </si>
  <si>
    <t xml:space="preserve"> -Rozpočtová změna 542/17</t>
  </si>
  <si>
    <t>2132 - Příjmy z pronájmu ostat. nemov. a j. č.</t>
  </si>
  <si>
    <t xml:space="preserve"> -Rozpočtová změna 543/17</t>
  </si>
  <si>
    <t xml:space="preserve"> -Rozpočtová změna 544/17</t>
  </si>
  <si>
    <t>důvod: odbor veřejných zakázek a investic požádal ekonomický odbor dne 11.10.2017 o provedení rozpočtové změny. Důvodem navrhované změny je zapojení finančních prostředků do rozpočtu Olomouckého kraje v celkové výši 1 946 735,23 Kč. Finanční prostředky byly přijaty jako sankční platby, pokuty a příjmy z propadlých jistot u investičních akcí, a budou zapojeny do rezervy Olomouckého kraje.</t>
  </si>
  <si>
    <t>2329 - Ostatní nedaňové příjmy j. n.</t>
  </si>
  <si>
    <t>2324 - Přijaté nekapitál. příspěvky a náhrady</t>
  </si>
  <si>
    <t>,</t>
  </si>
  <si>
    <t>2212 - Sankční platby přijaté od jiných subjektů</t>
  </si>
  <si>
    <t xml:space="preserve"> -Rozpočtová změna 512/17</t>
  </si>
  <si>
    <t>důvod: neinvestiční dotace ze státního rozpočtu ČR na rok 2017 poskytnutá na základě rozhodnutí Ministerstva školství, mládeže a tělovýchovy ČR č.j.: MSMT-21753/2017-2 ze dne 20.9.2017 v celkové výši 781 120,- Kč na dotační program "Podpora sociálně znevýhodněných romských žáků středních škol, konzervatoří a studentů vyšších odborných škol na období září - prosinec 2017".</t>
  </si>
  <si>
    <t xml:space="preserve"> -Rozpočtová změna 513/17</t>
  </si>
  <si>
    <t>důvod: neinvestiční dotace ze státního rozpočtu ČR na rok 2017 poskytnutá na základě avíza Ministerstva školství, mládeže a tělovýchovy ČR č.j.: MŠMT-34139/2016-33 ze dne 5.10.2017 a MŠMT-34139/2016-34 ze dne 13.10.2017 v celkové výši 1 123 653,60 Kč na projekty využívající zjednodušené vykazování nákladů pro příspěvkové organizace Olomouckého kraje v rámci Operačního programu Výzkum, vývoj a vzdělávání.</t>
  </si>
  <si>
    <t xml:space="preserve"> -Rozpočtová změna 514/17</t>
  </si>
  <si>
    <t>důvod: neinvestiční dotace ze státního rozpočtu ČR na rok 2017 poskytnutá na základě Dodatku č. 2 k rozhodnutí Ministerstva práce a sociálních věcí ČR č.j.: 1 ze dne 3.1.2017 v celkové výši 64 268 100,- Kč na financování běžných výdajů souvisejících s poskytováním základních druhů a forem sociálních služeb v rozsahu stanoveném základními činnostmi u jednotlivých druhů sociálních služeb.</t>
  </si>
  <si>
    <t xml:space="preserve"> -Rozpočtová změna 515/17</t>
  </si>
  <si>
    <t>důvod: odbor strategického rozvoje kraje požádal ekonomický odbor dne 17.10.2017 o provedení rozpočtové změny. Důvodem navrhované změny je zapojení finančních prostředků do rozpočtu odboru strategického rozvoje kraje v celkové výši 37 484,34 Kč. Finanční prostředky byly poukázány na účet Olomouckého kraje jako neinvestiční dotace z Ministerstva práce a sociálních věcí na financování projektu "Podpora plánování sociálních služeb a sociální práce na území Olomouckého kraje v návaznosti na zvyšování jejich dostupnosti a kvality" v rámci Operačního programu Zaměstnanost.</t>
  </si>
  <si>
    <t xml:space="preserve"> -Rozpočtová změna 516/17</t>
  </si>
  <si>
    <t>důvod: odbor strategického rozvoje kraje požádal ekonomický odbor dne 13.10.2017 o provedení rozpočtové změny. Důvodem navrhované změny je zapojení finančních prostředků do rozpočtu Olomouckého kraje v celkové výši 3 914 179,30 Kč. Finanční prostředky byly poukázány na účet Olomouckého kraje z Ministerstva školství, mládeže a tělovýchovy jako neinvestiční dotace na financování projektu v oblasti regionálního rozvoje "Smart Akcelerátor Olomouckého kraje" v rámci Operačního programu Výzkum, vývoj a vzdělávání, část prostředků ve výši 3 033 670,48 Kč bude na základě smlouvy o partnerství převedena partnerovi projektu OK4Inovace, část prostředků ve výši 1 364,25 Kč bude převedena do rezervy Olomouckého kraje na investice.</t>
  </si>
  <si>
    <t xml:space="preserve"> -Rozpočtová změna 517/17</t>
  </si>
  <si>
    <t>důvod: odbor dopravy a silničního hospodářství požádal ekonomický odbor dne 17.10.2017 o provedení rozpočtové změny. Důvodem navrhované změny je zapojení finančních prostředků do rozpočtu Olomouckého kraje v celkové výši 19 947 013,58 Kč. Finanční prostředky budou zapojeny jako odvod z fondu investic příspěvkové organizace Správa silnic Olomouckého kraje po vyúčtování investiční akce na základě usnesení Rady Olomouckého kraje č. UR/25/14/2017 ze dne 16.10.2017.</t>
  </si>
  <si>
    <t xml:space="preserve"> -Rozpočtová změna 518/17</t>
  </si>
  <si>
    <t>důvod: odbor kontroly požádal ekonomický odbor dne 20.10.2017 o provedení rozpočtové změny. Důvodem navrhované změny je zapojení finančních prostředků do rozpočtu Olomouckého kraje ve výši 142 914,- Kč. Česká pojišťovna, a.s., uhradila na účet Olomouckého kraje pojistné plnění k pojistné události pro Olomoucký kraj jako náhradu nákladů řízení.</t>
  </si>
  <si>
    <t>Odbor kontroly</t>
  </si>
  <si>
    <t>ORJ - 20</t>
  </si>
  <si>
    <t xml:space="preserve"> -Rozpočtová změna 519/17</t>
  </si>
  <si>
    <t>důvod: odbory sociálních věcí a zdravotnictví požádaly ekonomický odbor dne 17.10.2017 o provedení rozpočtové změny. Důvodem navrhované změny je převedení finančních prostředků z odboru ekonomického na odbor sociálních věcí ve výši 68 400,- Kč a na odbor zdravotnictví ve výši 174 040,- Kč. Finanční prostředky ze státní dotace budou použity k zajištění výplaty státního příspěvku pro zřizovatele zařízení pro děti vyžadující okamžitou pomoc (příspěvkové organizace Dětské centrum Ostrůvek, Olomouc, a Středisko sociální prevence Olomouc) podle § 42g a násl. zákona č. 359/1999 Sb., o sociálně - právní ochraně dětí na období září 2017.</t>
  </si>
  <si>
    <t xml:space="preserve"> -Rozpočtová změna 520/17</t>
  </si>
  <si>
    <t>důvod: odbor sociálních věcí požádal ekonomický odbor dne 30.10.2017 o provedení rozpočtové změny. Důvodem navrhované změny je převedení finančních prostředků z odboru ekonomického na odbor sociálních věcí ve výši 1 000 000,- Kč. Finanční prostředky ze státní dotace budou použity k zajištění výplaty státního příspěvku pro zřizovatele zařízení pro děti vyžadující okamžitou pomoc (Fond ohrožených dětí) podle § 42g a násl. zákona č. 359/1999 Sb., o sociálně - právní ochraně dětí na období říjen 2017.</t>
  </si>
  <si>
    <t xml:space="preserve"> -Rozpočtová změna 521/17</t>
  </si>
  <si>
    <t>druh rozpočtové změny: vnitřní rozpočtová změna - přesun mezi jednotlivými položkami, paragrafy a odbory ekonomickým a dopravy a silničního hospodářství</t>
  </si>
  <si>
    <t>důvod: odbor dopravy a silničního hospodářství požádal ekonomický odbor dne 17.10.2017 o provedení rozpočtové změny. Důvodem navrhované změny je převedení finančních prostředků z odboru ekonomického na odbor dopravy a silničního hospodářství ve výši            18 580 157,13 Kč. Finanční prostředky budou použity na financování investičních akcí, financování opravy poškozeného mostu a dofinancování investičních akcí v oblasti dopravy pro příspěvkovou organizaci Správa silnic Olomouckého kraje na základě usnesení Rady Olomouckého kraje č. UR/25/15/2017/2017 ze dne 16.10.2017.</t>
  </si>
  <si>
    <t xml:space="preserve"> -Rozpočtová změna 522/17</t>
  </si>
  <si>
    <t>důvod: odbor investic požádal ekonomický odbor dne 17.10.2017 o provedení rozpočtové změny. Důvodem navrhované změny je převedení finančních prostředků z odboru investic na odbor ekonomický v celkové výši 20 518 539,-  Kč. Finanční prostředky nebudou použity na financování investičních projektů v oblasti sociální, dopravy, krizového řízení, zdravotnictví a provozního rozpočtu, a budou převedeny do rezervy Olomouckého kraje.</t>
  </si>
  <si>
    <t xml:space="preserve"> -Rozpočtová změna 523/17</t>
  </si>
  <si>
    <t xml:space="preserve"> -Rozpočtová změna 524/17</t>
  </si>
  <si>
    <t>druh rozpočtové změny: vnitřní rozpočtová změna - přesun mezi jednotlivými položkami, paragrafy a odbory ekonomickým a sportu, kultury a památkové péče</t>
  </si>
  <si>
    <t>důvod: odbor sportu, kultury a památkové péče požádal ekonomický odbor dne 19.10.2017 o provedení rozpočtové změny. Důvodem navrhované změny je převedení finančních prostředků z odboru ekonomického na odbor sportu, kultury a památkové péče v celkové výši 650 000,- Kč. Finanční prostředky budou použity na poskytnutí individuálních dotací v oblasti sportu a kultury na základě usnesení Rady Olomouckého kraje č. UR/25/40/2017 ze dne 16.10.2017, prostředky budou čerpány z rezervy Olomouckého kraje na individuální dotace.</t>
  </si>
  <si>
    <t>Odbor sportu, kultury a památkové péče</t>
  </si>
  <si>
    <t xml:space="preserve"> -Rozpočtová změna 525/17</t>
  </si>
  <si>
    <t xml:space="preserve"> -Rozpočtová změna 526/17</t>
  </si>
  <si>
    <t>druh rozpočtové změny: vnitřní rozpočtová změna - přesun mezi jednotlivými položkami, paragrafy a odbory zastupitelé a kancelář hejtmana</t>
  </si>
  <si>
    <t>důvod: odbor kancelář hejtmana požádal ekonomický odbor dne 11.10.2017 o provedení rozpočtové změny. Důvodem navrhované změny je převedení finančních prostředků z odboru kancelář hejtmana na odbor kancelář hejtmana - zastupitelé ve výši 70 000,- Kč. Finanční prostředky budou použity na úhradu výdajů spojených s konáním zastupitelstva a úhradu stravenek a ostatních služeb pro zastupitele Olomouckého kraje.</t>
  </si>
  <si>
    <t>Odbor kancelář hejtmana</t>
  </si>
  <si>
    <t>Zastupitelé</t>
  </si>
  <si>
    <t>ORJ - 01</t>
  </si>
  <si>
    <t xml:space="preserve"> -Rozpočtová změna 527/17</t>
  </si>
  <si>
    <t>druh rozpočtové změny: vnitřní rozpočtová změna - přesun mezi jednotlivými položkami, paragrafy a odbory kancelář hejtmana a podpory řízení příspěvkových organizací</t>
  </si>
  <si>
    <t>důvod: odbor kancelář hejtmana požádal ekonomický odbor dne 19.10.2017 o provedení rozpočtové změny. Důvodem navrhované změny je převedení finančních prostředků z odboru kancelář hejtmana na odbor podpory řízení příspěvkových organizací ve výši             348 631,- Kč. Finanční prostředky budou převedeny z rezervy krizového řízení na financování akce příspěvkové organizace Zdravotnická záchranná služba Olomouckého kraje "Upgrade záložního systému ZOS - II. etapa", na základě usnesení Rady Olomouckého kraje č. UR/20/38/2017 ze dne 14.8.2017.</t>
  </si>
  <si>
    <t xml:space="preserve"> -Rozpočtová změna 528/17</t>
  </si>
  <si>
    <t>druh rozpočtové změny: vnitřní rozpočtová změna - přesun mezi jednotlivými položkami, paragrafy v rámci odboru školství a mládeže</t>
  </si>
  <si>
    <t>důvod: odbor školství a mládeže požádal ekonomický odbor dne 12.10.2017 o provedení rozpočtové změny. Důvodem navrhované změny je přesun finančních prostředků v rámci odboru školství a mládeže ve výši 9 500,- Kč. Finanční prostředky budou použity na "Podporu polytechnického vzdělávání a řemesel v Olomouckém kraji".</t>
  </si>
  <si>
    <t xml:space="preserve"> -Rozpočtová změna 529/17</t>
  </si>
  <si>
    <t xml:space="preserve"> -Rozpočtová změna 530/17</t>
  </si>
  <si>
    <t>důvod: odbor sociálních věcí požádal ekonomický odbor dne 19.10.2017 o provedení rozpočtové změny. Důvodem navrhované změny je přesun finančních prostředků v rámci odboru sociálních věcí ve výši 30 000,- Kč. Finanční prostředky budou použity na úhradu konference v rámci projektu "Podpora aktivního života seniorů" na základě usnesení Rady Olomouckého kraje č. UR/25/43/2017 ze dne 16.10.2017.</t>
  </si>
  <si>
    <t xml:space="preserve"> -Rozpočtová změna 531/17</t>
  </si>
  <si>
    <t>důvod: odbor strategického rozvoje kraje požádal ekonomický odbor dne 18.10.2017 o provedení rozpočtové změny. Důvodem navrhované změny je přesun finančních prostředků v rámci odboru strategického rozvoje kraje ve výši 33 500,- Kč. Finanční prostředky budou použity na financování výdajů projektu v oblasti školství "Modernizace učeben, vybavení a vnitřní konektivity školy - Gymnázium Olomouc - Hejčín".</t>
  </si>
  <si>
    <t xml:space="preserve"> -Rozpočtová změna 532/17</t>
  </si>
  <si>
    <t>důvod: odbor strategického rozvoje kraje požádal ekonomický odbor dne 18.10.2017 o provedení rozpočtové změny. Důvodem navrhované změny je přesun finančních prostředků v rámci odboru strategického rozvoje kraje ve výši 300 000,- Kč. Finanční prostředky budou použity na financování výdajů projektu v oblasti školství "Podpora přírodních věd, technických oborů a využití digitálních technologií v zájmovém vzdělávání".</t>
  </si>
  <si>
    <t xml:space="preserve"> -Rozpočtová změna 533/17</t>
  </si>
  <si>
    <t>důvod: odbor strategického rozvoje kraje požádal ekonomický odbor dne 17.10.2017 o provedení rozpočtové změny. Důvodem navrhované změny je přesun finančních prostředků v rámci odboru strategického rozvoje kraje ve výši 7 000,- Kč. Finanční prostředky budou použity na financování výdajů projektu v oblasti školství "Celková rekonstrukce zastaralých laboratoří chemických, fyzikálních a biologických, včetně nového vybavení (Gymnázium Jeseník)".</t>
  </si>
  <si>
    <t xml:space="preserve"> -Rozpočtová změna 534/17</t>
  </si>
  <si>
    <t xml:space="preserve"> -Rozpočtová změna 535/17</t>
  </si>
  <si>
    <t>důvod: odbor podpory řízení příspěvkových organizací požádal ekonomický odbor dne 10.10.2017 o provedení rozpočtové změny. Důvodem navrhované změny je přesun finančních prostředků v rámci odboru podpory řízení příspěvkových organizací ve výši              57 728,30 Kč. Finanční prostředky budou převedeny z účelově určeného příspěvku na provoz na investiční příspěvek pro příspěvkovou organizaci v oblasti školství Střední zdravotnická škola, Hranice, na akci "Vybavení školní výdejny", materiál je součástí programu jednání Rady Olomouckého kraje dne 30.10.2017 (bod 8.1.).</t>
  </si>
  <si>
    <t xml:space="preserve"> -Rozpočtová změna 536/17</t>
  </si>
  <si>
    <t xml:space="preserve"> -Rozpočtová změna 537/17</t>
  </si>
  <si>
    <t xml:space="preserve"> -Rozpočtová změna 538/17</t>
  </si>
  <si>
    <t xml:space="preserve"> -Rozpočtová změna 539/17</t>
  </si>
  <si>
    <t xml:space="preserve"> -Rozpočtová změna 540/17</t>
  </si>
  <si>
    <t xml:space="preserve"> -Rozpočtová změna 541/17</t>
  </si>
  <si>
    <t xml:space="preserve"> -Rozpočtová změna 545/17</t>
  </si>
  <si>
    <t>důvod: neinvestiční dotace ze státního rozpočtu ČR na rok 2017 poskytnutá na základě dopisu Ministerstva školství, mládeže a tělovýchovy ČR č.j.: MŠMT-27739/2017-1 ze dne 2.11.2017 ve výši 12 506 161,- Kč jako 13. úprava rozpočtu přímých výdajů regionálního školství územních samosprávných celků na rok 2017.</t>
  </si>
  <si>
    <t xml:space="preserve"> -Rozpočtová změna 546/17</t>
  </si>
  <si>
    <t>důvod: neinvestiční dotace ze státního rozpočtu ČR na rok 2017 poskytnutá na základě rozhodnutí Ministerstva školství, mládeže a tělovýchovy ČR č.j.: 28587-12/2017-1 ze dne 26.10.2017 v celkové výši 1 561 156,- Kč na rozvojový program "Financování asistentů pedagoga pro děti, žáky a studenty se sociálním znevýhodněním na období září - prosinec 2017“.</t>
  </si>
  <si>
    <t xml:space="preserve"> -Rozpočtová změna 547/17</t>
  </si>
  <si>
    <t>důvod: neinvestiční dotace ze státního rozpočtu ČR na rok 2017 poskytnutá na základě rozhodnutí Ministerstva financí ČR č.j.: MF - 27980/2017/1201-3 ze dne 18.10.2017 ve výši 1 580,- Kč na náhradu škod vzniklých bobrem evropským na okrasných dřevinách na pozemku ve vlastnictví p. Jarmily Sládkové, Litovel, za období od 1.4.2017 do 28.7.2017.</t>
  </si>
  <si>
    <t xml:space="preserve"> -Rozpočtová změna 548/17</t>
  </si>
  <si>
    <t>důvod: neinvestiční dotace ze státního rozpočtu ČR na rok 2017 poskytnutá na základě rozhodnutí Ministerstva práce a sociálních věcí ČR ve výši 333 312,25 Kč na projekt č. CZ.03.2.63/0.0/0.0/15_023/0001210 "Zavádění komplexního terapeutického modelu v Domově Na zámečku Rokytnice" pro příspěvkovou organizaci Domov Na zámečku Rokytnice v rámci Operačního programu Zaměstnanost.</t>
  </si>
  <si>
    <t xml:space="preserve"> -Rozpočtová změna 549/17</t>
  </si>
  <si>
    <t>důvod: odbor dopravy a silničního hospodářství požádal ekonomický odbor dne 31.10.2017 o provedení rozpočtové změny. Důvodem navrhované změny je zapojení finančních prostředků do rozpočtu Olomouckého kraje ve výši 1 035 591,20 Kč. Finanční prostředky budou zapojeny jako odvod z fondu investic příspěvkové organizace Správa silnic Olomouckého kraje na základě usnesení Rady Olomouckého kraje č. UR/26/7/2017 ze dne 30.10.2017, a budou použity na financování projektové dokumentace na akce příspěvkové organizace Správa silnic Olomouckého kraje na základě usnesení Rady Olomouckého kraje č. UR/26/8/2017 ze dne 30.10.2017.</t>
  </si>
  <si>
    <t xml:space="preserve"> -Rozpočtová změna 550/17</t>
  </si>
  <si>
    <t>důvod: odbor investic požádal ekonomický odbor dne 25.10.2017 o provedení rozpočtové změny. Důvodem navrhované změny je zapojení finančních prostředků do rozpočtu Olomouckého kraje ve výši 4 819 278,55 Kč. Finanční prostředky budou poukázány na účet Olomouckého kraje jako investiční dotace z Ministerstva financí - Národního fondu  na financování projektu v oblasti dopravy "Zvýšení přeshraniční dostupnosti Písečná - Nysa" v rámci "Programu přeshraniční spolupráce ČR - Polsko", prostředky budou přeposlány polskému partnerovi projektu.</t>
  </si>
  <si>
    <t>4218 - Investiční převody z Národního fondu</t>
  </si>
  <si>
    <t xml:space="preserve"> -Rozpočtová změna 551/17</t>
  </si>
  <si>
    <t xml:space="preserve"> -Rozpočtová změna 552/17</t>
  </si>
  <si>
    <t>důvod: odbor životního prostředí a zemědělství požádal ekonomický odbor dne 26.10.2017 o provedení rozpočtové změny. Důvodem navrhované změny je snížení neinvestiční dotace ze státního rozpočtu ČR na rok 2017 poskytnuté na základě avíza k převodu finančních prostředků Ministerstva zemědělství ČR  č. j.: 45082/2017-MZE-16221 ze dne 15.9.2017 v celkové výši 4 500 000,- Kč na zajištění úhrady za opatření ve veřejném zájmu pro Lesy ČR, s.p., Správa toků - oblast povodí Moravy, nevyčerpané prostředky ve výši 327 000,- Kč budou vráceny na účet Ministerstva zemědělství.</t>
  </si>
  <si>
    <t xml:space="preserve"> -Rozpočtová změna 553/17</t>
  </si>
  <si>
    <t xml:space="preserve"> -Rozpočtová změna 554/17</t>
  </si>
  <si>
    <t>důvod: neinvestiční dotace ze státního rozpočtu ČR na rok 2017 poskytnutá na základě rozhodnutí Ministerstva práce a sociálních věcí ČR ve výši 209 458,37 Kč na projekt č. CZ.03.2.63/0.0/0.0/15_023/0000999 "Zhodnocení a sjednocení procesů rozvoje kvality poskytování sociálních služeb v organizaci Centrum Dominika Kokory, p. o." pro příspěvkovou organizaci Centrum Dominika Kokory v rámci Operačního programu Zaměstnanost.</t>
  </si>
  <si>
    <t xml:space="preserve"> -Rozpočtová změna 555/17</t>
  </si>
  <si>
    <t>důvod: odbor školství a mládeže požádal ekonomický odbor dne 31.10.2017 o provedení rozpočtové změny. Důvodem navrhované změny je převedení finančních prostředků z odboru ekonomického na odbor školství a mládeže v celkové výši 1 340 800,- Kč. Finanční prostředky budou použity k navýšení objemu finančních prostředků na stipendia žákům středních škol zřizovaných Olomouckým krajem na základě usnesení Rady Olomouckého kraje č. UR/26/29/2017 ze dne 30.10.2017, prostředky budou čerpány z rezervy na investice Olomouckého kraje.</t>
  </si>
  <si>
    <t xml:space="preserve"> -Rozpočtová změna 556/17</t>
  </si>
  <si>
    <t>důvod: odbor sportu, kultury a památkové péče požádal ekonomický odbor dne 1.11.2017 o provedení rozpočtové změny. Důvodem navrhované změny je převedení finančních prostředků z odboru ekonomického na odbor sportu, kultury a památkové péče ve výši              4 235 000,- Kč. Finanční prostředky budou použity na propagaci v rámci projektu "KOOPERATIVA Národní basketbalová liga" na základě usnesení Rady Olomouckého kraje č. UR/26/40/2017 ze dne 30.10.2017, prostředky budou čerpány z rezervy na investice Olomouckého kraje.</t>
  </si>
  <si>
    <t>ORJ - 13</t>
  </si>
  <si>
    <t xml:space="preserve"> -Rozpočtová změna 557/17</t>
  </si>
  <si>
    <t>důvod: odbor strategického rozvoje kraje požádal ekonomický odbor dne 7.11.2017 o provedení rozpočtové změny. Důvodem navrhované změny je převedení finančních prostředků z odboru ekonomického na odbor strategického rozvoje kraje v celkové výši      4 337 223,- Kč. Finanční prostředky budou použity na úhradu odvodu za porušení rozpočtové kázně a penále za prodlení s odvodem za porušení rozpočtové kázně u projektu v oblasti informačních technologií "Rozvoj služeb eGovernmentu v Olomouckém kraji" a budou čerpány z rezervy na odvody v rámci porušení rozpočtové kázně.</t>
  </si>
  <si>
    <t xml:space="preserve"> -Rozpočtová změna 558/17</t>
  </si>
  <si>
    <t>druh rozpočtové změny: vnitřní rozpočtová změna - přesun mezi jednotlivými položkami, paragrafy a odbory ekonomickým a podpory řízení příspěvkových organizací</t>
  </si>
  <si>
    <t>důvod: odbor podpory řízení příspěvkových organizací požádal ekonomický odbor dne 1.11.2017 o provedení rozpočtové změny. Důvodem navrhované změny je převedení finančních prostředků z odboru podpory řízení příspěvkových organizací do rozpočtu odboru ekonomického ve výši 33 000 000,- Kč. Finanční prostředky nebudou použity pro příspěvkové organizace Olomouckého kraje a budou převedeny do rezervy Olomouckého kraje.</t>
  </si>
  <si>
    <t xml:space="preserve"> -Rozpočtová změna 559/17</t>
  </si>
  <si>
    <t>důvod: odbor dopravy a silničního hospodářství požádal ekonomický odbor dne 31.10.2017 o provedení rozpočtové změny. Důvodem navrhované změny je převedení finančních prostředků z odboru dopravy a silničního hospodářství do rozpočtu odboru ekonomického v celkové výši 4 223 645,39 Kč. Finanční prostředky nebudou použity na dotační programy v oblasti dopravy a budou převedeny do rezervy na investice Olomouckého kraje.</t>
  </si>
  <si>
    <t xml:space="preserve"> -Rozpočtová změna 560/17</t>
  </si>
  <si>
    <t>druh rozpočtové změny: vnitřní rozpočtová změna - přesun mezi jednotlivými položkami, paragrafy a odbory kancelář ředitele, ekonomický a podpory řízení příspěvkových organizací</t>
  </si>
  <si>
    <t>důvod: odbor podpory řízení příspěvkových organizací a kancelář ředitele požádaly ekonomický odbor dne 6. a 8.11.2017 o provedení rozpočtové změny. Důvodem navrhované změny je převedení finančních prostředků z odboru podpory řízení příspěvkových organizací do rozpočtu odboru kancelář ředitele ve výši 100 000,- Kč a převedení finančních prostředků z odboru ekonomického do rozpočtu odboru kancelář ředitele ve výši 856 187,- Kč. Finanční prostředky budou použity na administraci veřejné zakázky na nákup sanitních vozidel pro Zdravotnickou záchrannou službu Olomouckého kraje na základě usnesení Rady Olomouckého kraje č. UR/24/27/2017 ze dne 2.10.2017, a přesunuty z rezervy Olomouckého kraje jako zapojení prostředků z depozitního účtu.</t>
  </si>
  <si>
    <t xml:space="preserve"> -Rozpočtová změna 561/17</t>
  </si>
  <si>
    <t xml:space="preserve"> -Rozpočtová změna 562/17</t>
  </si>
  <si>
    <t xml:space="preserve"> -Rozpočtová změna 563/17</t>
  </si>
  <si>
    <t>důvod: odbor školství a mládeže požádal ekonomický odbor dne 25.10.2017 o provedení rozpočtové změny. Důvodem navrhované změny je přesun finančních prostředků v rámci odboru školství a mládeže v celkové výši 342 000,- Kč. Finanční prostředky budou použity na poskytnutí finančního ocenění žákům a školám v rámci "Talentu Olomouckého kraje 2017", na základě usnesení Rady Olomouckého kraje č. UR/22/38/2017 ze dne 11.9.2017.</t>
  </si>
  <si>
    <t xml:space="preserve"> -Rozpočtová změna 564/17</t>
  </si>
  <si>
    <t>důvod: odbor školství a mládeže požádal ekonomický odbor dne 25.10.2017 o provedení rozpočtové změny. Důvodem navrhované změny je přesun finančních prostředků v rámci odboru školství a mládeže v celkové výši 50 000,- Kč. Finanční prostředky budou použity na poskytnutí finančního ocenění příspěvkovým organizacím Olomouckého kraje v rámci vyhodnocení škol soutěže "Zelená škola Olomouckého kraje ve školním roce 2016/17", na základě usnesení Rady Olomouckého kraje č. UR/25/35/2017 ze dne 16.10.2017.</t>
  </si>
  <si>
    <t xml:space="preserve"> -Rozpočtová změna 565/17</t>
  </si>
  <si>
    <t>důvod: odbor sociálních věcí požádal ekonomický odbor dne 1.11.2017 o provedení rozpočtové změny. Důvodem navrhované změny je přesun finančních prostředků v rámci odboru sociálních věcí v celkové výši 188 000,- Kč. Finanční prostředky budou použity na kofinancování neinvestičních projektů příspěvkových organizací z oblasti sociální v rámci Operačního programu Zaměstnanost.</t>
  </si>
  <si>
    <t xml:space="preserve"> -Rozpočtová změna 566/17</t>
  </si>
  <si>
    <t xml:space="preserve"> -Rozpočtová změna 567/17</t>
  </si>
  <si>
    <t xml:space="preserve"> -Rozpočtová změna 568/17</t>
  </si>
  <si>
    <t>druh rozpočtové změny: vnitřní rozpočtová změna - přesun mezi jednotlivými položkami, paragrafy v rámci odboru investic</t>
  </si>
  <si>
    <t>důvod: odbor investic požádal ekonomický odbor dne 24.10.2017 o provedení rozpočtové změny. Důvodem navrhované změny je přesun finančních prostředků v rámci odboru investic v celkové výši 2 141 600,28 Kč. Finanční prostředky budou použity na financování projektu v oblasti školství "Gymnázium, Olomouc, Čajkovského 9 - Elektroinstalace".</t>
  </si>
  <si>
    <t xml:space="preserve"> -Rozpočtová změna 569/17</t>
  </si>
  <si>
    <t>důvod: odbor investic požádal ekonomický odbor dne 31.10.2017 o provedení rozpočtové změny. Důvodem navrhované změny je přesun finančních prostředků v rámci odboru investic v celkové výši 1 248 000,- Kč. Finanční prostředky budou použity na financování projektu v oblasti  zdravotnictví "ZZS OK -  VZ Šumperk - oprava potrubí SUV, TUV a sociálních zařízení v I. a II. NP".</t>
  </si>
  <si>
    <t xml:space="preserve"> -Rozpočtová změna 570/17</t>
  </si>
  <si>
    <t>důvod: odbor investic požádal ekonomický odbor dne 27.10.2017 o provedení rozpočtové změny. Důvodem navrhované změny je přesun finančních prostředků v rámci odboru investic v celkové výši 187 434,- Kč. Finanční prostředky budou použity na financování investiční akce v oblasti zdravotnictví "Realizace energeticky úsporných opatření - Nemocnice Přerov - domov sester".</t>
  </si>
  <si>
    <t xml:space="preserve"> -Rozpočtová změna 571/17</t>
  </si>
  <si>
    <t>důvod: odbor strategického rozvoje kraje požádal ekonomický odbor dne 7.11.2017 o provedení rozpočtové změny. Důvodem navrhované změny je přesun finančních prostředků v rámci odboru strategického rozvoje kraje ve výši 10 000,- Kč. Finanční prostředky budou použity na financování výdajů projektu v oblasti cestovního ruchu "Marketingové aktivity Olomouckého kraje v oblasti cestovního ruchu".</t>
  </si>
  <si>
    <t xml:space="preserve"> -Rozpočtová změna 572/17</t>
  </si>
  <si>
    <t>důvod: odbor investic požádal ekonomický odbor dne 9.11.2017 o provedení rozpočtové změny. Důvodem navrhované změny je převedení finančních prostředků z odboru investic na odbor ekonomický ve výši 13 000 000,-  Kč. Finanční prostředky nebudou použity na financování investiční akce v oblasti dopravy "II/150 Dub nad Moravou - hranice okresu PV - rekonstrukce silnice", a budou převedeny do rezervy Olomouckého kraje.</t>
  </si>
  <si>
    <t xml:space="preserve"> -Rozpočtová změna 573/17</t>
  </si>
  <si>
    <t>důvod: neinvestiční dotace ze státního rozpočtu ČR na rok 2017 poskytnutá na základě rozhodnutí Ministerstva školství, mládeže a tělovýchovy ČR č.j.: MŠMT-29263-12/2017 v celkové výši 76 697 000,- Kč pro soukromé školy a školská zařízení Olomouckého kraje na 4. čtvrtletí roku 2017.</t>
  </si>
  <si>
    <t xml:space="preserve"> -Rozpočtová změna 574/17</t>
  </si>
  <si>
    <t>důvod: neinvestiční dotace ze státního rozpočtu ČR na rok 2017 poskytnutá na základě dopisu Ministerstva školství, mládeže a tělovýchovy ČR č.j.: MŠMT-31044/2017-1 ze dne 9.11.2017 ve výši 4 677 030,- Kč jako 15. úprava rozpočtu přímých výdajů regionálního školství územních samosprávných celků na rok 2017.</t>
  </si>
  <si>
    <t xml:space="preserve"> -Rozpočtová změna 575/17</t>
  </si>
  <si>
    <t>důvod: neinvestiční dotace ze státního rozpočtu ČR na rok 2017 poskytnutá na základě avíza Ministerstva školství, mládeže a tělovýchovy ČR č.j.: MŠMT-34139/2016-37 ze dne 3.11.2017, MŠMT-34139/2016-38 ze dne 10.11.2017 a MŠMT-30693/2017-2 ze dne 3.11.2017 v celkové výši 5 659 132,35 Kč na projekty využívající zjednodušené vykazování nákladů pro příspěvkové organizace Olomouckého kraje v rámci Operačního programu Výzkum, vývoj a vzdělávání.</t>
  </si>
  <si>
    <t xml:space="preserve"> -Rozpočtová změna 576/17</t>
  </si>
  <si>
    <t>důvod: neinvestiční dotace ze státního rozpočtu ČR na rok 2017 poskytnutá na základě rozhodnutí Ministerstva financí ČR č.j.: MF - 29589/2017/1201-3 ze dne 6.11.2017 ve výši                                     16 200,- Kč na náhradu škody na rybách způsobené vydrou říční  na vodním díle v užívání pana Oldřicha Psotky, Mikulovice u Jeseníka, za období od 8.12.2016 do 30.5.2017.</t>
  </si>
  <si>
    <t xml:space="preserve"> -Rozpočtová změna 577/17</t>
  </si>
  <si>
    <t xml:space="preserve">důvod: neinvestiční dotace ze státního rozpočtu ČR na rok 2017 poskytnutá na základě rozhodnutí Ministerstva financí ČR č.j.: MF-29893/2017/1201-3 ze dne 6.11.2017 ve výši                                 181 128,29 Kč na úhradu doložených nákladů vzniklých lékárnám s odevzdáním nepoužitelných léčiv a s jejich odstraněním za III. čtvrtletí roku 2017. </t>
  </si>
  <si>
    <t xml:space="preserve"> -Rozpočtová změna 578/17</t>
  </si>
  <si>
    <t>poskytovatel: Ministerstvo pro místní rozvoj</t>
  </si>
  <si>
    <t>důvod: odbor dopravy a silničního hospodářství požádal ekonomický odbor dne 9.11.2017 o provedení rozpočtové změny. Důvodem navrhované změny je zapojení dotace z Ministerstva pro místní rozvoj ČR v celkové výši 8 518 030,42 Kč. Finanční prostředky byly poukázány na účet Olomouckého kraje z Ministerstva pro místní rozvoj jako investiční dotace pro příspěvkovou organizaci Správa silnic Olomouckého kraje na realizaci projektu v oblasti dopravy "II/373 Chudobín - průtah" v rámci Integrovaného regionálního operačního programu.</t>
  </si>
  <si>
    <t>6356 - Jiné investiční transfery zřízeným PO</t>
  </si>
  <si>
    <t xml:space="preserve"> -Rozpočtová změna 579/17</t>
  </si>
  <si>
    <t>důvod: neinvestiční dotace ze státního rozpočtu ČR na rok 2017 poskytnutá na základě Rozhodnutí Ministerstva školství, mládeže a tělovýchovy ČR č.j.: 28805-12/2017 ze dne 13.11.2017 v celkové výši 117 473 480,- Kč na rozvojový program "Zvýšení platů pedagogických pracovníků a nepedagogických zaměstnanců regionálního školství“.</t>
  </si>
  <si>
    <t xml:space="preserve"> -Rozpočtová změna 580/17</t>
  </si>
  <si>
    <t>poskytovatel: Ministerstvo životního prostředí ČR</t>
  </si>
  <si>
    <t>důvod: odbor investic požádal ekonomický odbor dne 16.11.2017 o provedení rozpočtové změny. Důvodem navrhované změny je zapojení finančních prostředků do rozpočtu Olomouckého kraje ve výši 574 093,21 Kč. Finanční prostředky budou poukázány na účet Olomouckého kraje jako investiční dotace z Ministerstva životního prostředí ČR na financování projektu "ZZS OK - Výjezdové stanoviště Přerov - zateplení budovy" v rámci Operačního programu Životní prostředí.</t>
  </si>
  <si>
    <t xml:space="preserve"> -Rozpočtová změna 581/17</t>
  </si>
  <si>
    <t>důvod: odbor investic požádal ekonomický odbor dne 16.11.2017 o provedení rozpočtové změny. Důvodem navrhované změny je zapojení finančních prostředků do rozpočtu Olomouckého kraje ve výši 296 450,- Kč. Finanční prostředky budou poukázány na účet Olomouckého kraje jako investiční dotace z Ministerstva životního prostředí ČR na financování projektu "ZZS OK - Výjezdové stanoviště Konice - zateplení budovy" v rámci Operačního programu Životní prostředí.</t>
  </si>
  <si>
    <t xml:space="preserve"> -Rozpočtová změna 582/17</t>
  </si>
  <si>
    <t>důvod: odbor investic požádal ekonomický odbor dne 16.11.2017 o provedení rozpočtové změny. Důvodem navrhované změny je zapojení finančních prostředků do rozpočtu Olomouckého kraje v celkové výši 8 910 741,- Kč. Finanční prostředky budou poukázány na účet Olomouckého kraje jako neinvestiční a investiční dotace z Ministerstva pro místní rozvoj ČR na financování projektu "Transformace příspěvkové organizace Nové Zámky - I. etapa" v rámci Integrovaného regionálního operačního programu.</t>
  </si>
  <si>
    <t xml:space="preserve"> -Rozpočtová změna 583/17</t>
  </si>
  <si>
    <t>důvod: odbor investic požádal ekonomický odbor dne 15.11.2017 o provedení rozpočtové změny. Důvodem navrhované změny je zapojení finančních prostředků do rozpočtu Olomouckého kraje ve výši 8 237 331,60 Kč. Finanční prostředky budou poukázány na účet Olomouckého kraje jako investiční dotace z Ministerstva životního prostředí ČR na financování projektu "Realizace energeticky úsporných opatření - Gymnázium J. Blahoslava a SŠ pedagogická Přerov" v rámci Operačního programu Životní prostředí.</t>
  </si>
  <si>
    <t xml:space="preserve"> -Rozpočtová změna 584/17</t>
  </si>
  <si>
    <t>důvod: odbor investic požádal ekonomický odbor dne 15.11.2017 o provedení rozpočtové změny. Důvodem navrhované změny je zapojení finančních prostředků do rozpočtu Olomouckého kraje ve výši 2 901 668,80 Kč. Finanční prostředky budou poukázány na účet Olomouckého kraje jako investiční dotace z Ministerstva životního prostředí ČR na financování projektu "Realizace energeticky úsporných opatření - SOŠ lesnická Šternberk" v rámci Operačního programu Životní prostředí.</t>
  </si>
  <si>
    <t xml:space="preserve"> -Rozpočtová změna 585/17</t>
  </si>
  <si>
    <t>důvod: odbor strategického rozvoje kraje požádal ekonomický odbor dne 20.11.2017 o provedení rozpočtové změny. Důvodem navrhované změny je zapojení finančních prostředků do rozpočtu Olomouckého kraje v celkové výši 4 196 895,62 Kč. Finanční prostředky budou poukázány na účet Olomouckého kraje jako investiční dotace z Ministerstva životního prostředí ČR na "Kotlíkové dotace v Olomouckém kraji I." v rámci Operačního programu Životní prostředí 2014 - 2020.</t>
  </si>
  <si>
    <t xml:space="preserve"> -Rozpočtová změna 586/17</t>
  </si>
  <si>
    <t>důvod: odbor školství a mládeže požádal ekonomický odbor dne 15.11.2017 o provedení rozpočtové změny. Důvodem navrhované změny je snížení neinvestiční dotace ze státního rozpočtu ČR na rok 2017 poskytnuté na základě rozhodnutí Ministerstva školství, mládeže a tělovýchovy ČR č.j.: 24632-12/2016-36 ze dne 25.7.2017 v celkové výši 109 197,- Kč na program "Podpora vzdělávání cizinců ve školách; Bezplatná výuka přizpůsobená potřebám dětí a žáků - cizinců z třetích zemí", nevyčerpané prostředky ve výši 40 990,- Kč budou vráceny na účet Ministerstva školství, mládeže a tělovýchovy.</t>
  </si>
  <si>
    <t xml:space="preserve"> -Rozpočtová změna 587/17</t>
  </si>
  <si>
    <t xml:space="preserve">důvod: odbor podpory řízení příspěvkových organizací požádal ekonomický odbor dne 20.11.2017 o provedení rozpočtové změny. Důvodem navrhované změny je zapojení finančních prostředků do rozpočtu Olomouckého kraje ve výši 49 562,- Kč. Česká pojišťovna a.s., uhradila na účet Olomouckého kraje pojistné plnění k pojistné události pro příspěvkovou organizaci Olomouckého kraje Střední zdravotnická škola a Vyšší odborná škola zdravotnická Emanuela Pöttinga a Jazyková škola s právem státní jazykové zkoušky, Olomouc, za opravu budovy po vichřici a pádu stromu v roce 2017.
</t>
  </si>
  <si>
    <t xml:space="preserve"> -Rozpočtová změna 588/17</t>
  </si>
  <si>
    <t>důvod: odbory sociálních věcí a zdravotnictví požádaly ekonomický odbor dne 16.11.2017 o provedení rozpočtové změny. Důvodem navrhované změny je převedení finančních prostředků z odboru ekonomického na odbor sociálních věcí ve výši 57 000,- Kč a na odbor zdravotnictví ve výši 254 600,- Kč. Finanční prostředky ze státní dotace budou použity k zajištění výplaty státního příspěvku pro zřizovatele zařízení pro děti vyžadující okamžitou pomoc (příspěvkové organizace Dětské centrum Ostrůvek, Olomouc, a Středisko sociální prevence Olomouc) podle § 42g a násl. zákona č. 359/1999 Sb., o sociálně - právní ochraně dětí na období říjen 2017.</t>
  </si>
  <si>
    <t xml:space="preserve"> -Rozpočtová změna 589/17</t>
  </si>
  <si>
    <t>56 - Neinvestiční půjčené prostředky</t>
  </si>
  <si>
    <t xml:space="preserve"> -Rozpočtová změna 590/17</t>
  </si>
  <si>
    <t xml:space="preserve"> -Rozpočtová změna 591/17</t>
  </si>
  <si>
    <t xml:space="preserve"> -Rozpočtová změna 592/17</t>
  </si>
  <si>
    <t>poskytovatel: Ministerstvo kultury</t>
  </si>
  <si>
    <t>důvod: neinvestiční dotace ze státního rozpočtu ČR na rok 2017 poskytnutá na základě dopisu Ministerstva kultury ČR č.j.: MK 68037/2017 OM ze dne 26.10.2017 ve výši            140 000,- Kč pro příspěvkovou organizaci Olomouckého kraje Vlastivědné muzeum v Šumperku na realizaci projektu v rámci "ISO/C - výkupy předmětů kulturní hodnoty mimořádného významu na rok 2017".</t>
  </si>
  <si>
    <t xml:space="preserve"> -Rozpočtová změna 593/17</t>
  </si>
  <si>
    <t>druh rozpočtové změny: vnitřní rozpočtová změna - přesun mezi jednotlivými položkami, paragrafy a odbory ekonomickým a majetkovým, právním a správních činností</t>
  </si>
  <si>
    <t>Odbor majetkový, právní a správních činností</t>
  </si>
  <si>
    <t>ORJ - 04</t>
  </si>
  <si>
    <t xml:space="preserve"> -Rozpočtová změna 594/17</t>
  </si>
  <si>
    <t>druh rozpočtové změny: vnitřní rozpočtová změna - přesun mezi jednotlivými položkami, paragrafy v rámci odboru kanceláře ředitele</t>
  </si>
  <si>
    <t>důvod: odbor kancelář ředitele požádal ekonomický odbor dne 15.11.2017 o provedení rozpočtové změny. Důvodem navrhované změny je přesun finančních prostředků v rámci odboru kanceláře ředitele v celkové výši 34 028,29 Kč. Finanční prostředky budou použity na úhradu výdajů v souvislosti s konáním voleb do Poslanecké sněmovny Parlamentu České republiky vyhlášených na den 20. a 21. října 2017 na činnost krajského úřadu.</t>
  </si>
  <si>
    <t>50 - Platy a podobné související výdaje</t>
  </si>
  <si>
    <t xml:space="preserve"> -Rozpočtová změna 595/17</t>
  </si>
  <si>
    <t>druh rozpočtové změny: vnitřní rozpočtová změna - přesun mezi jednotlivými položkami, paragrafy v rámci odboru tajemníka hejtmana</t>
  </si>
  <si>
    <t>důvod: odbor tajemníka hejtmana požádal ekonomický odbor dne 21.11.2017 o provedení rozpočtové změny. Důvodem navrhované změny je přesun finančních prostředků v rámci odboru tajemníka hejtmana v celkové výši 19 000,- Kč. Finanční prostředky budou použity na úhradu pokuty a nákladů řízení ve věci přestupku podle § 16h odst. 1 písm. b) volebního zákona.</t>
  </si>
  <si>
    <t xml:space="preserve"> -Rozpočtová změna 596/17</t>
  </si>
  <si>
    <t xml:space="preserve"> -Rozpočtová změna 597/17</t>
  </si>
  <si>
    <t xml:space="preserve"> -Rozpočtová změna 598/17</t>
  </si>
  <si>
    <t xml:space="preserve"> -Rozpočtová změna 599/17</t>
  </si>
  <si>
    <t xml:space="preserve"> -Rozpočtová změna 600/17</t>
  </si>
  <si>
    <t xml:space="preserve"> -Rozpočtová změna 601/17</t>
  </si>
  <si>
    <t xml:space="preserve"> -Rozpočtová změna 602/17</t>
  </si>
  <si>
    <t xml:space="preserve"> -Rozpočtová změna 603/17</t>
  </si>
  <si>
    <t xml:space="preserve"> -Rozpočtová změna 604/17</t>
  </si>
  <si>
    <t>důvod: odbor investic požádal ekonomický odbor dne 10.11.2017 o provedení rozpočtové změny. Důvodem navrhované změny je přesun finančních prostředků v rámci odboru investic v celkové výši 8 607 000,- Kč. Finanční prostředky budou použity na financování investiční akce v oblasti dopravy "II/433 Prostějov - Mořice".</t>
  </si>
  <si>
    <t xml:space="preserve"> -Rozpočtová změna 605/17</t>
  </si>
  <si>
    <t>druh rozpočtové změny: vnitřní rozpočtová změna - přesun mezi jednotlivými položkami, paragrafy a odbory kancelář ředitele a podpory řízení příspěvkových organizací</t>
  </si>
  <si>
    <t>důvod: odbor podpory řízení příspěvkových organizací požádal ekonomický odbor dne 21.11.2017 o provedení rozpočtové změny. Důvodem navrhované změny je převedení finančních prostředků z odboru podpory řízení příspěvkových organizací do rozpočtu odboru kancelář ředitele ve výši 86 212,50 Kč. Finanční prostředky budou použity na úhradu příkazní smlouvy k výkonu zadavatelské činnosti jménem příkazce pro veřejnou zakázku "Centrální pojištění nemovitého a movitého majetku, vozidel a odpovědnosti Olomouckého kraje a jeho organizací".</t>
  </si>
  <si>
    <t xml:space="preserve"> -Rozpočtová změna 606/17</t>
  </si>
  <si>
    <t xml:space="preserve"> -Rozpočtová změna 607/17</t>
  </si>
  <si>
    <t>důvod: odbor podpory řízení příspěvkových organizací požádal ekonomický odbor dne 22.11.2017 o provedení rozpočtové změny. Důvodem navrhované změny je přesun finančních prostředků v rámci odboru podpory řízení příspěvkových organizací v celkové výši 154 018,- Kč. Finanční prostředky budou použity na úhradu faktur za zrušenou příspěvkovou organizaci Olomouckého kraje SCHOLA SERVIS - zařízení pro další vzdělávání pedagogických pracovníků, Olomouc.</t>
  </si>
  <si>
    <t xml:space="preserve"> -Rozpočtová změna 608/17</t>
  </si>
  <si>
    <t>důvod: odbor sociálních věcí požádal ekonomický odbor dne 22.11.2017 o provedení rozpočtové změny. Důvodem navrhované změny je snížení neinvestiční dotace ze státního rozpočtu ČR na rok 2017 poskytnuté na základě rozhodnutí Ministerstva vnitra ČR č.j.: 78 ze dne 17.5.2017 v celkové výši 187 000,- Kč na projekt "Megafon - více než jen bezpečnost" v rámci "Programu prevence kriminality na místní úrovni 2017", nevyčerpané prostředky ve výši 620,- Kč budou vráceny na účet Ministerstva vnitra.</t>
  </si>
  <si>
    <t xml:space="preserve"> -Rozpočtová změna 609/17</t>
  </si>
  <si>
    <t>důvod: odbor podpory řízení příspěvkových organizací požádal ekonomický odbor dne 15.11.2017 o provedení rozpočtové změny. Důvodem navrhované změny je snížení finančních prostředků rozpočtu Olomouckého kraje ve výši 166 490,- Kč. Jedná se o snížení předpokládaných příjmů příspěvkové organizace Koordinátor Integrovaného dopravního systému Olomouckého kraje od obcí na úhradu protarifovací ztráty.</t>
  </si>
  <si>
    <t xml:space="preserve"> -Rozpočtová změna 610/17</t>
  </si>
  <si>
    <t>důvod: odbor investic požádal ekonomický odbor dne 21.11.2017 o provedení rozpočtové změny. Důvodem navrhované změny je zapojení finančních prostředků do rozpočtu Olomouckého kraje v celkové výši 1 207 928,70 Kč. Finanční prostředky byly přijaty jako příjmy ze smluvní pokuty a splátek dluhu firmy Horstav, a budou zapojeny do rezervy Olomouckého kraje.</t>
  </si>
  <si>
    <t>Daňové příjmy (včetně daně z příjmu PO placené krajem)</t>
  </si>
  <si>
    <t>Dotace do oblasti kultury</t>
  </si>
  <si>
    <t>Dotace do oblasti zdravotnictví</t>
  </si>
  <si>
    <t>Dotace do oblasti dopravy</t>
  </si>
  <si>
    <t>OP VVV, OPZ, OPTP, PČŠS, IROP, OPPS, NF, NPPCRvR, OPŽP</t>
  </si>
  <si>
    <t>Depozita</t>
  </si>
  <si>
    <t>OP VVV, OPZ, OPTP, PČŠS, OPPS, NPPCRvR, OPŽP</t>
  </si>
  <si>
    <t>důvod: odbor podpory řízení příspěvkových organizací požádal ekonomický odbor dne 10.10.2017 o provedení rozpočtové změny. Důvodem navrhované změny je zapojení prostředků do rozpočtu Olomouckého kraje ve výši 6 009,- Kč a přesun v rámci odboru podpory řízení příspěvkových organizací ve výši 1 000,- Kč. Finanční prostředky budou zapojeny jako příjem z pronájmu a příspěvek na provoz - nájemné u příspěvkové organizace v oblasti školství Dům dětí a mládeže Olomouc, na základě usnesení Rady Olomouckého kraje č. UR/26/24/2017 ze dne 30.10.2017 (bod 8.1.).</t>
  </si>
  <si>
    <t>důvod: odbor podpory řízení příspěvkových organizací požádal ekonomický odbor dne 5.10.2017 o provedení rozpočtové změny. Důvodem navrhované změny je zapojení prostředků do rozpočtu Olomouckého kraje ve výši 61 776,- Kč. Finanční prostředky budou zapojeny jako příjem z pronájmu a příspěvek na provoz - nájemné u příspěvkové organizace v oblasti kultury Vědecká knihovna v Olomouci, na základě usnesení Rady Olomouckého kraje č. UR/26/24/2017 ze dne 30.10.2017 (bod 8.1.).</t>
  </si>
  <si>
    <t>důvod: odbor podpory řízení příspěvkových organizací požádal ekonomický odbor dne 16.10.2017 o provedení rozpočtové změny. Důvodem navrhované změny je převedení finančních prostředků z odboru podpory řízení příspěvkových organizací do rozpočtu odboru ekonomického  ve výši 100 000,- Kč. Finanční prostředky nebudou použity na investiční akci příspěvkové organizace Olomouckého kraje v oblasti sociální Domov pro seniory Javorník, prostředky budou převedeny do rezervy Olomouckého kraje na investice, na základě usnesení Rady Olomouckého kraje č. UR/26/24/2017 ze dne 30.10.2017 (bod 8.1.).</t>
  </si>
  <si>
    <t>důvod: odbor zdravotnictví požádal ekonomický odbor dne 16.10.2017 o provedení rozpočtové změny. Důvodem navrhované změny je převedení finančních prostředků z odboru ekonomického na odbor zdravotnictví v celkové výši 1 065 600,- Kč. Finanční prostředky budou použity na poskytnutí individuálních dotací v oblasti zdravotnictví, na základě usnesení Rady Olomouckého kraje č. UR/26/36/2017 ze dne 30.10.2017 (bod 11.1.), prostředky budou čerpány z rezervy Olomouckého kraje na individuální dotace.</t>
  </si>
  <si>
    <t>důvod: odbor školství a mládeže požádal ekonomický odbor dne 18.10.2017 o provedení rozpočtové změny. Důvodem navrhované změny je přesun finančních prostředků v rámci odboru školství a mládeže v celkové výši 120 900,- Kč. Finanční prostředky budou použity na úhradu nákladů příspěvkových organizací Olomouckého kraje spojených s organizací soutěží a přehlídek, na základě usnesení Rady Olomouckého kraje č. UR/26/30/2017 ze dne 30.10.2017 (bod 9.4.).</t>
  </si>
  <si>
    <t>důvod: odbor podpory řízení příspěvkových organizací požádal ekonomický odbor dne 19.10.2017 o provedení rozpočtové změny. Důvodem navrhované změny je přesun finančních prostředků v rámci odboru podpory řízení příspěvkových organizací v celkové výši 15 618 793,- Kč. Finanční prostředky budou použity na poskytnutí příspěvků na provoz pro příspěvkové organizace v oblasti sociální, prostředky budou převedeny z rezervy odboru podpory řízení příspěvkových organizací, na základě usnesení Rady Olomouckého kraje č. UR/26/24/2017 ze dne 30.10.2017 (bod 8.1.).</t>
  </si>
  <si>
    <t>důvod: odbor podpory řízení příspěvkových organizací požádal ekonomický odbor dne 16.10.2017 o provedení rozpočtové změny. Důvodem navrhované změny je přesun finančních prostředků v rámci odboru podpory řízení příspěvkových organizací v celkové výši 208 750,- Kč. Finanční prostředky budou použity na poskytnutí příspěvku na provoz a účelově určeného příspěvku na provoz pro příspěvkovou organizaci v oblasti školství Střední škola sociální péče a služeb, Zábřeh, na "Nákup 3 koní" a "Strojní vybavení", prostředky budou převedeny z rezervy odboru podpory řízení příspěvkových organizací a z příspěvku na provoz Střední školy technické a zemědělské, Mohelnice, na základě usnesení Rady Olomouckého kraje č. UR/26/24/2017 ze dne 30.10.2017 (bod 8.1.).</t>
  </si>
  <si>
    <t>důvod: odbor podpory řízení příspěvkových organizací požádal ekonomický odbor dne 23.10.2017 o provedení rozpočtové změny. Důvodem navrhované změny je přesun finančních prostředků v rámci odboru podpory řízení příspěvkových organizací ve výši      191 200,- Kč. Finanční prostředky budou použity na poskytnutí účelově určeného příspěvku na provoz pro příspěvkovou organizaci v oblasti školství Střední průmyslová škola strojnická, Olomouc, na úhradu nákladů na "Vybavení dílen", prostředky budou převedeny z rezervy odboru podpory řízení příspěvkových organizací, na základě usnesení Rady Olomouckého kraje č. UR/26/24/2017 ze dne 30.10.2017 (bod 8.1.).</t>
  </si>
  <si>
    <t>důvod: odbor podpory řízení příspěvkových organizací požádal ekonomický odbor dne 20.10.2017 o provedení rozpočtové změny. Důvodem navrhované změny je přesun finančních prostředků v rámci odboru podpory řízení příspěvkových organizací ve výši         302 500,- Kč. Finanční prostředky budou použity na poskytnutí účelově určeného příspěvku na provoz pro příspěvkovou organizaci v oblasti dopravy Koordinátor Integrovaného dopravního systému Olomouckého kraje na zajištění úpravy SW odbavovacího zařízení, prostředky budou převedeny z rezervy odboru podpory řízení příspěvkových organizací, na základě usnesení Rady Olomouckého kraje č. UR/26/24/2017 ze dne 30.10.2017 (bod 8.1.).</t>
  </si>
  <si>
    <t>důvod: odbor podpory řízení příspěvkových organizací požádal ekonomický odbor dne 20.10.2017 o provedení rozpočtové změny. Důvodem navrhované změny je přesun finančních prostředků v rámci odboru podpory řízení příspěvkových organizací ve výši      500 000,- Kč. Finanční prostředky budou použity na poskytnutí účelově určeného příspěvku na provoz pro příspěvkovou organizaci v oblasti sociální Domov pro seniory Tovačov na úhradu nákladů na "Pořízení elektricky polohovatelných pečovatelských lůžek", prostředky budou převedeny z rezervy odboru podpory řízení příspěvkových organizací, na základě usnesení Rady Olomouckého kraje č. UR/26/24/2017 ze dne 30.10.2017 (bod 8.1.).</t>
  </si>
  <si>
    <t>důvod: odbor podpory řízení příspěvkových organizací požádal ekonomický odbor dne 19.10.2017 o provedení rozpočtové změny. Důvodem navrhované změny je přesun finančních prostředků v rámci odboru podpory řízení příspěvkových organizací ve výši               203 800,- Kč. Finanční prostředky budou použity na poskytnutí investičního příspěvku pro příspěvkovou organizaci v oblasti školství  Vyšší odborná škola a Střední průmyslová škola elektrotechnická, Olomouc, na akce "Instalace táhlového otevírání oken" a "Vytvoření schémat zapojení rozvaděčů certifikovaným revizním technikem", prostředky budou převedeny z rezervy odboru podpory řízení příspěvkových organizací, na základě usnesení Rady Olomouckého kraje č. UR/26/24/2017 ze dne 30.10.2017 (bod 8.1.).</t>
  </si>
  <si>
    <t>důvod: odbor podpory řízení příspěvkových organizací požádal ekonomický odbor dne 20.10.2017 o provedení rozpočtové změny. Důvodem navrhované změny je přesun finančních prostředků v rámci odboru podpory řízení příspěvkových organizací ve výši               140 000,- Kč. Finanční prostředky budou použity na poskytnutí investičního příspěvku pro příspěvkovou organizaci v oblasti zdravotnictví Odborný léčebný ústav, Paseka, na "Nákup plynové pánve", prostředky budou převedeny z rezervy odboru podpory řízení příspěvkových organizací, na základě usnesení Rady Olomouckého kraje č. UR/26/24/2017 ze dne 30.10.2017 (bod 8.1.).</t>
  </si>
  <si>
    <t>důvod: odbor podpory řízení příspěvkových organizací požádal ekonomický odbor dne 14.9.2017 o provedení rozpočtové změny. Důvodem navrhované změny je přesun finančních prostředků v rámci odboru podpory řízení příspěvkových organizací ve výši       115 701,- Kč. Finanční prostředky budou použity na poskytnutí účelově určeného příspěvku na provoz pro příspěvkovou organizaci v oblasti školství Základní škola a Mateřská škola, Hranice, na úhradu nákladů za "Stěhování", na základě usnesení Rady Olomouckého kraje č. UR/24/27/2017 ze dne 2.10.2017 (bod 7.1.).</t>
  </si>
  <si>
    <t>důvod: odbor podpory řízení příspěvkových organizací požádal ekonomický odbor dne 21.9.2017 o provedení rozpočtové změny. Důvodem navrhované změny je přesun finančních prostředků v rámci odboru podpory řízení příspěvkových organizací v celkové výši 703 000,- Kč. Finanční prostředky budou použity na poskytnutí příspěvku na provoz a účelově určeného příspěvku na provoz pro příspěvkovou organizaci v oblasti školství Vyšší odborná škola a Střední průmyslová škola elektrotechnická, Olomouc, na "Vybavení sportovní haly a gymnastického sálu", prostředky budou převedeny z rezervy odboru podpory řízení příspěvkových organizací, na základě usnesení Rady Olomouckého kraje č. UR/24/27/2017 ze dne 2.10.2017 (bod 7.1.).</t>
  </si>
  <si>
    <t>důvod: odbor podpory řízení příspěvkových organizací požádal ekonomický odbor dne 20.9.2017 o provedení rozpočtové změny. Důvodem navrhované změny je přesun finančních prostředků v rámci odboru podpory řízení příspěvkových organizací v celkové výši 3 582 750,66 Kč. Finanční prostředky nebudou použity na poskytnutí příspěvků na opravy a investice pro příspěvkové organizace v oblasti školství, kultury, sociální a zdravotnictví, a budou převedeny do rezervy odboru podpory řízení příspěvkových organizací, na základě usnesení Rady Olomouckého kraje č. UR/24/27/2017 ze dne 2.10.2017 (bod 7.1.).</t>
  </si>
  <si>
    <t>důvod: odbor podpory řízení příspěvkových organizací požádal ekonomický odbor dne 26.9.2017 o provedení rozpočtové změny. Důvodem navrhované změny je přesun finančních prostředků v rámci odboru podpory řízení příspěvkových organizací v celkové výši 1 738 000,- Kč. Finanční prostředky budou použity na poskytnutí příspěvku na provoz a příspěvku na provoz - mzdové náklady pro příspěvkovou organizaci v oblasti zdravotnictví Zdravotnická záchranná služba Olomouckého kraje, prostředky budou převedeny z rezervy odboru podpory řízení příspěvkových organizací, na základě usnesení Rady Olomouckého kraje č. UR/24/27/2017 ze dne 2.10.2017 (bod 7.1.).</t>
  </si>
  <si>
    <t xml:space="preserve">důvod: odbor ekonomický požádal dne 21.9.2017 o provedení rozpočtové změny. Důvodem navrhované změny je zapojení finančních prostředků do rozpočtu Olomouckého kraje v celkové výši 59 854 153,43 Kč, převedení finančních prostředků z odboru ekonomického na odbor veřejných zakázek a investic v celkové výši 12 641 743,- Kč a převedení finančních prostředků z odboru ekonomického na odbor dopravy a silničního hospodářství ve výši 2 178 838,85 Kč. Jedná se o zapojení finančních prostředků z revolvingového úvěru u Komerční banky, a.s., na financování projektů v oblasti dopravy "II/446 Uničov - Strukov", "MÚK Unčovice II/449 křiž. II/366" a "II/448 Drahanovice - Olomouc", na základě usnesení Rady Olomouckého kraje č. UR/24/45/2017 ze dne 2.10.2017 (bod 14.2). </t>
  </si>
  <si>
    <t>důvod: odbor školství a mládeže požádal ekonomický odbor dne 3.10.2017 o provedení rozpočtové změny. Důvodem navrhované změny je převedení finančních prostředků z odboru ekonomického na odbor školství a mládeže v celkové výši 200 000,- Kč. Finanční prostředky budou použity na předfinancování a kofinancování projektu "Centrum odborné přípravy" příspěvkové organizace v oblasti školství Střední lesnická škola, Hranice, na základě usnesení Rady Olomouckého kraje č. UR/25/29/2017 ze dne 16.10.2017 (bod 8.3), prostředky budou hrazeny z rezervy na investice Olomouckého kraje.</t>
  </si>
  <si>
    <t>důvod: odbor podpory řízení příspěvkových organizací požádal ekonomický odbor dne 5.10.2017 o provedení rozpočtové změny. Důvodem navrhované změny je převedení finančních prostředků z rozpočtu odboru ekonomického na odbor podpory řízení příspěvkových organizací v celkové výši 12 113 000,- Kč. Finanční prostředky budou použity na poskytnutí účelově určeného příspěvku a příspěvků na opravy a investice pro příspěvkové organizace Olomouckého kraje v oblasti školství, prostředky budou čerpány z rezervy Olomouckého kraje na investice, na základě usnesení Rady Olomouckého kraje č. UR/25/31/2017 ze dne 16.10.2017 (bod 9.1.).</t>
  </si>
  <si>
    <t>důvod: odbor podpory řízení příspěvkových organizací požádal ekonomický odbor dne 2.10.2017 o provedení rozpočtové změny. Důvodem navrhované změny je přesun finančních prostředků v rámci odboru podpory řízení příspěvkových organizací ve výši       250 000,- Kč. Finanční prostředky budou použity na poskytnutí účelově určeného příspěvku na provoz pro příspěvkovou organizaci v oblasti školství Středisko volného času ATLAS a BIOS Přerov na úhradu nákladů na "Vybavení dětského dopravního hřiště a materiální zajištění výuky", prostředky budou převedeny z rezervy odboru podpory řízení příspěvkových organizací, na základě usnesení Rady Olomouckého kraje č. UR/25/31/2017 ze dne 16.10.2017 (bod 9.1.).</t>
  </si>
  <si>
    <t>důvod: odbor podpory řízení příspěvkových organizací požádal ekonomický odbor dne 4.10.2017 o provedení rozpočtové změny. Důvodem navrhované změny je přesun finančních prostředků v rámci odboru podpory řízení příspěvkových organizací v celkové výši 55 532,52 Kč. Finanční prostředky nebudou použity na poskytnutí příspěvků na opravy a investice pro příspěvkové organizace v oblasti školství a sociální, a budou převedeny do rezervy odboru podpory řízení příspěvkových organizací, na základě usnesení Rady Olomouckého kraje č. UR/25/31/2017 ze dne 16.10.2017 (bod 9.1.).</t>
  </si>
  <si>
    <t>důvod: odbor podpory řízení příspěvkových organizací požádal ekonomický odbor dne 27.9.2017 o provedení rozpočtové změny. Důvodem navrhované změny je přesun finančních prostředků v rámci odboru podpory řízení příspěvkových organizací ve výši        19 000,- Kč. Finanční prostředky budou použity na poskytnutí příspěvku na provoz pro příspěvkovou organizaci v oblasti školství Střední zdravotnická škola Hranice na krytí nákladů na zajištění provozu školní výdejny, prostředky budou převedeny z rezervy odboru podpory řízení příspěvkových organizací, na základě usnesení Rady Olomouckého kraje č. UR/25/31/2017 ze dne 16.10.2017 (bod 9.1.).</t>
  </si>
  <si>
    <t>důvod: odbor podpory řízení příspěvkových organizací požádal ekonomický odbor dne 4.10.2017 o provedení rozpočtové změny. Důvodem navrhované změny je přesun finančních prostředků v rámci odboru podpory řízení příspěvkových organizací ve výši               85 000,- Kč. Finanční prostředky budou použity na poskytnutí neinvestičního příspěvku pro příspěvkovou organizaci v oblasti sociální  Domov Štíty - Jedlí na akce "Oprava centrální koupelny - Štíty" a "Oprava centrální koupelny I. patro Štíty", prostředky budou převedeny z rezervy odboru podpory řízení příspěvkových organizací, na základě usnesení Rady Olomouckého kraje č. UR/25/31/2017 ze dne 16.10.2017 (bod 9.1.).</t>
  </si>
  <si>
    <t>důvod: odbor podpory řízení příspěvkových organizací požádal ekonomický odbor dne 5.10.2017 o provedení rozpočtové změny. Důvodem navrhované změny je přesun finančních prostředků v rámci odboru podpory řízení příspěvkových organizací v celkové výši 464 000,- Kč. Finanční prostředky budou použity pro příspěvkové organizace v oblasti školství na poskytnutí účelově určeného příspěvku na provoz pro Slovanské gymnázium, Olomouc, na poskytnutí příspěvku na opravy pro Základní školu Uničov a na poskytnutí příspěvku na investice pro Střední odbornou školu obchodu a služeb, Olomouc, prostředky budou převedeny z rezervy odboru podpory řízení příspěvkových organizací, na základě usnesení Rady Olomouckého kraje č. UR/25/31/2017 ze dne 16.10.2017 (bod 9.1.).</t>
  </si>
  <si>
    <t>důvod: odbor životního prostředí a zemědělství požádal ekonomický odbor dne 9.10.2017 o provedení rozpočtové změny. Důvodem navrhované změny je převedení finančních prostředků z odboru ekonomického na odbor životního prostředí a zemědělství v celkové výši 60 000,- Kč. Finanční prostředky budou použity na poskytnutí individuálních dotací v oblasti životního prostředí a zemědělství, na základě usnesení Rady Olomouckého kraje č. UR/25/24/2017 ze dne 16.10.2017 (bod 7.1.), prostředky budou čerpány z rezervy Olomouckého kraje na individuální dotace.</t>
  </si>
  <si>
    <t>důvod: odbor podpory řízení příspěvkových organizací požádal ekonomický odbor dne 2.11.2017 o provedení rozpočtové změny. Důvodem navrhované změny je úprava závazných ukazatelů na rok 2017 u příspěvkových organizací v oblasti školství, sociální, dopravy, kultury a zdravotnictví. V oblasti příjmů budou odvody z odpisů zvýšeny o                 5 857 260,- Kč, v oblasti výdajů budou zvýšeny výdaje na neinvestiční příspěvky na provoz - odpisy zřízeným příspěvkovým organizacím o 5 389 917,- Kč, zbylá část prostředků ve výši 467 343,- Kč bude převedena do rezervy Olomouckého kraje, na základě usnesení Rady Olomouckého kraje č. UR/27/27/2017 ze dne 13.11.2017 (bod 8.1).</t>
  </si>
  <si>
    <t xml:space="preserve">důvod: odbor dopravy a silničního hospodářství požádal ekonomický odbor dne 31.10.2017 o provedení rozpočtové změny. Důvodem navrhované změny je zapojení finančních prostředků do rozpočtu Olomouckého kraje ve výši 19 474 817,86 Kč a převedení finančních prostředků z odboru ekonomického na odbor dopravy a silničního hospodářství ve výši 2 810 197,07 Kč. Jedná se o zapojení finančních prostředků z revolvingového úvěru u Komerční banky, a.s., na financování projektů v oblasti dopravy "MÚK Unčovice II/449 křiž. II/366" a "II/448 Drahanovice - Olomouc", na základě usnesení Rady Olomouckého kraje č. UR/27/46/2017 ze dne 13.11.2017 (bod 14.2.). </t>
  </si>
  <si>
    <t>důvod: odbor školství a mládeže požádal ekonomický odbor dne 2.11.2017 o provedení rozpočtové změny. Důvodem navrhované změny je přesun finančních prostředků v rámci odboru školství a mládeže v celkové výši 100 000,- Kč. Finanční prostředky budou použity na poskytnutí účelově určených neinvestičních příspěvků příspěvkovým organizacím Olomouckého kraje na "Financování nostrifikačních zkoušek", na základě usnesení Rady Olomouckého kraje č. UR/27/33/2017 ze dne 13.11.2017 (bod 9.3.).</t>
  </si>
  <si>
    <t>důvod: odbor podpory řízení příspěvkových organizací požádal ekonomický odbor dne 2.11.2017 o provedení rozpočtové změny. Důvodem navrhované změny je přesun finančních prostředků v rámci odboru podpory řízení příspěvkových organizací ve výši         500 000,- Kč. Finanční prostředky budou použity na poskytnutí příspěvku na provoz pro příspěvkovou organizaci v oblasti školství Střední škola zemědělská, Přerov, prostředky budou převedeny z rezervy odboru podpory řízení příspěvkových organizací, na základě usnesení Rady Olomouckého kraje č. UR/27/27/2017 ze dne 13.11.2017 (bod 8.1.).</t>
  </si>
  <si>
    <t>důvod: odbor podpory řízení příspěvkových organizací požádal ekonomický odbor dne 1.11.2017 o provedení rozpočtové změny. Důvodem navrhované změny je přesun finančních prostředků v rámci odboru podpory řízení příspěvkových organizací ve výši         1 000 000,- Kč. Finanční prostředky nebudou použity na poskytnutí příspěvku na investiční akce pro příspěvkovou organizaci v oblasti sociální Vincentinum - poskytovatel sociálních služeb Šternberk, a budou převedeny do rezervy odboru podpory řízení příspěvkových organizací, na základě usnesení Rady Olomouckého kraje č. UR/27/27/2017 ze dne 13.11.2017 (bod 8.1.).</t>
  </si>
  <si>
    <t>důvod: odbor kancelář ředitele požádal ekonomický odbor dne 26.10.2017 o provedení rozpočtové změny. Důvodem navrhované změny je přesun finančních prostředků v rámci odboru kancelář ředitele v celkové výši 570 000,- Kč. Finanční prostředky budou použity na poskytnutí finančních darů Hasičskému záchrannému sboru Olomouckého kraje na základě usnesení Rady Olomouckého kraje č. UR/25/7/2017 ze dne 16.10.2017, na základě usnesení Zastupitelstva Olomouckého kraje č. UZ/7/14/2017 ze dne 23.11.2017 (bod 13).</t>
  </si>
  <si>
    <t>důvod: odbor školství a mládeže požádal ekonomický odbor dne 15.11.2017 o provedení rozpočtové změny. Důvodem navrhované změny je převedení finančních prostředků z odboru ekonomického na odbor školství a mládeže ve výši 6 000 000,- Kč. Finanční prostředky budou použity na poskytnutí návratné finanční výpomoci Centru uznávání a celoživotního učení Olomouckého kraje, na základě usnesení Zastupitelstva Olomouckého kraje č. UZ/7/3/2017 ze dne 23.11.2017 (bod 3), prostředky budou čerpány z rezervy na investice Olomouckého kraje.</t>
  </si>
  <si>
    <t>důvod: odbor sportu, kultury a památkové péče požádal ekonomický odbor dne 15.11.2017 o provedení rozpočtové změny. Důvodem navrhované změny je převedení finančních prostředků z odboru ekonomického na odbor sportu, kultury a památkové péče v celkové výši 8 065 000,- Kč. Finanční prostředky budou použity na poskytnutí individuálních dotací v oblasti sportu a kultury, na základě usnesení Zastupitelstva Olomouckého kraje č. UZ/7/4/2017 ze dne 23.11.2017 (bod 4), prostředky budou čerpány z rezervy Olomouckého kraje na individuální dotace.</t>
  </si>
  <si>
    <t>důvod: odbor životního prostředí a zemědělství požádal ekonomický odbor dne 20.11.2017 o provedení rozpočtové změny. Důvodem navrhované změny je převedení finančních prostředků z odboru ekonomického na odbor životního prostředí a zemědělství v celkové výši 2 399 300,- Kč. Finanční prostředky budou použity na poskytnutí individuálních dotací v oblasti životního prostředí a zemědělství, na základě usnesení Zastupitelstva Olomouckého kraje č. UZ/7/6/2017 ze dne 23.11.2017 (bod 6), prostředky budou čerpány z rezervy Olomouckého kraje na individuální dotace.</t>
  </si>
  <si>
    <t>důvod: odbor podpory řízení příspěvkových organizací požádal ekonomický odbor dne 9.11.2017 o provedení rozpočtové změny. Důvodem navrhované změny je přesun finančních prostředků v rámci odboru podpory řízení příspěvkových organizací ve výši         230 000,- Kč. Finanční prostředky nebudou použity na poskytnutí účelově určeného příspěvku na provoz pro příspěvkovou organizaci Olomouckého kraje Vlastivědné muzeum v Olomouci na ošetření dřevin v parku zámku v Čechách pod Kosířem, a budou převedeny do rezervy odboru podpory řízení příspěvkových organizací, na základě usnesení Rady Olomouckého kraje č. UR/29/39/2017 ze dne 27.11.2017 (bod 7.1).</t>
  </si>
  <si>
    <t>důvod: odbor podpory řízení příspěvkových organizací požádal ekonomický odbor dne 20.11.2017 o provedení rozpočtové změny. Důvodem navrhované změny je přesun finančních prostředků v rámci odboru podpory řízení příspěvkových organizací ve výši         600 000,- Kč. Finanční prostředky budou použity na poskytnutí příspěvku na provoz pro příspěvkovou organizaci v oblasti kultury Vlastivědné muzeum Jesenicka, prostředky budou převedeny z rezervy odboru podpory řízení příspěvkových organizací,  na základě usnesení Rady Olomouckého kraje č. UR/29/39/2017 ze dne 27.11.2017 (bod 7.1.).</t>
  </si>
  <si>
    <t>důvod: odbor podpory řízení příspěvkových organizací požádal ekonomický odbor dne 13.11.2017 o provedení rozpočtové změny. Důvodem navrhované změny je přesun finančních prostředků v rámci odboru podpory řízení příspěvkových organizací v celkové výši 434 538,72 Kč. Finanční prostředky nebudou použity na poskytnutí příspěvků na opravy a investice pro příspěvkové organizace v oblasti školství, kultury, sociální a zdravotnictví, a budou převedeny do rezervy odboru podpory řízení příspěvkových organizací,  na základě usnesení Rady Olomouckého kraje č. UR/29/39/2017 ze dne 27.11.2017 (bod 7.1.).</t>
  </si>
  <si>
    <t>důvod: odbor podpory řízení příspěvkových organizací požádal ekonomický odbor dne 15.11.2017 o provedení rozpočtové změny. Důvodem navrhované změny je přesun finančních prostředků v rámci odboru podpory řízení příspěvkových organizací v celkové výši 3 810 261,- Kč. Finanční prostředky budou použity na poskytnutí příspěvků na provoz a provoz - mzdové náklady pro příspěvkové organizace v oblasti kultury a dopravy, prostředky budou převedeny z rezervy odboru podpory řízení příspěvkových organizací,  na základě usnesení Rady Olomouckého kraje č. UR/29/39/2017 ze dne 27.11.2017 (bod 7.1.).</t>
  </si>
  <si>
    <t>důvod: odbor podpory řízení příspěvkových organizací požádal ekonomický odbor dne 20.11.2017 o provedení rozpočtové změny. Důvodem navrhované změny je přesun finančních prostředků v rámci odboru podpory řízení příspěvkových organizací ve výši       300 000,- Kč. Finanční prostředky budou použity na poskytnutí příspěvku na investice pro Střední odbornou školu obchodu a služeb, Olomouc, prostředky budou převedeny z rezervy odboru podpory řízení příspěvkových organizací,  na základě usnesení Rady Olomouckého kraje č. UR/29/39/2017 ze dne 27.11.2017 (bod 7.1.).</t>
  </si>
  <si>
    <t>důvod: odbor podpory řízení příspěvkových organizací požádal ekonomický odbor dne 13.11.2017 o provedení rozpočtové změny. Důvodem navrhované změny je přesun finančních prostředků v rámci odboru podpory řízení příspěvkových organizací v celkové výši 19 000,- Kč. Finanční prostředky budou použity pro příspěvkové organizace v oblasti školství na poskytnutí příspěvku na provoz pro Obchodní akademii, Mohelnice, a příspěvku na provoz - mzdové náklady pro Střední školu, Základní školu a Mateřskou školu prof.V.Vejdovského Olomouc - Hejčín,  na základě usnesení Rady Olomouckého kraje č. UR/29/39/2017 ze dne 27.11.2017 (bod 7.1.).</t>
  </si>
  <si>
    <t>důvod: odbor podpory řízení příspěvkových organizací požádal ekonomický odbor dne 21.11.2017 o provedení rozpočtové změny. Důvodem navrhované změny je přesun finančních prostředků v rámci odboru podpory řízení příspěvkových organizací v celkové výši 19 847 921,- Kč. Finanční prostředky budou upraveny u poskytnutí příspěvků na provoz pro příspěvkové organizace v oblasti sociální, část prostředků ve výši 17 949 880,- Kč bude převedena do rezervy odboru podpory řízení příspěvkových organizací,  na základě usnesení Rady Olomouckého kraje č. UR/29/39/2017 ze dne 27.11.2017 (bod 7.1.).</t>
  </si>
  <si>
    <t>důvod: odbor podpory řízení příspěvkových organizací požádal ekonomický odbor dne 15.11.2017 o provedení rozpočtové změny. Důvodem navrhované změny je přesun finančních prostředků v rámci odboru podpory řízení příspěvkových organizací ve výši         9 234 777,- Kč. Finanční prostředky budou použity na poskytnutí příspěvku na provoz pro příspěvkovou organizaci v oblasti dopravy Správa silnic Olomouckého kraje, prostředky budou převedeny z rezervy odboru podpory řízení příspěvkových organizací,  na základě usnesení Rady Olomouckého kraje č. UR/29/39/2017 ze dne 27.11.2017 (bod 7.1.).</t>
  </si>
  <si>
    <t>důvod: odbor podpory řízení příspěvkových organizací požádal ekonomický odbor dne 15.11.2017 o provedení rozpočtové změny. Důvodem navrhované změny je přesun finančních prostředků v rámci odboru podpory řízení příspěvkových organizací ve výši         7 670 065,52 Kč. Finanční prostředky na poskytnutí příspěvku na úhradu protarifovací ztráty v drážní dopravě budou použity na poskytnutí příspěvku na úhradu protarifovací ztráty dopravcům ve veřejné linkové dopravě pro příspěvkovou organizaci Koordinátor Integrovaného dopravního systému Olomouckého kraje, část prostředků bude převedena do rezervy odboru podpory řízení příspěvkových organizací,  na základě usnesení Rady Olomouckého kraje č. UR/29/39/2017 ze dne 27.11.2017 (bod 7.1.).</t>
  </si>
  <si>
    <t>důvod: odbor majetkový, právní a správních činností požádal ekonomický odbor dne 7.11.2017 o provedení rozpočtové změny. Důvodem navrhované změny je převedení finančních prostředků z odboru ekonomického na odbor majetkový, právní a správních činností ve výši 455 170,- Kč. Finanční prostředky budou použity na úhradu odkoupení pozemku v Čechách pod Kosířem do vlastnictví  Olomouckého kraje, do hospodaření Vlastivědného muzea v Olomouci, na základě usnesení Zastupitelstva Olomouckého kraje č. UZ/7/19/2017 ze dne 23.11.2017.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</si>
</sst>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0\ &quot;Kč&quot;;\-#,##0\ &quot;Kč&quot;"/>
    <numFmt numFmtId="164" formatCode="00,000"/>
    <numFmt numFmtId="165" formatCode="00000"/>
    <numFmt numFmtId="166" formatCode="00000000"/>
    <numFmt numFmtId="167" formatCode="00000000000"/>
  </numFmts>
  <fonts count="29" x14ac:knownFonts="1">
    <font>
      <sz val="10"/>
      <name val="Arial"/>
      <charset val="238"/>
    </font>
    <font>
      <sz val="8"/>
      <name val="Arial"/>
      <family val="2"/>
      <charset val="238"/>
    </font>
    <font>
      <sz val="10"/>
      <name val="Arial CE"/>
      <charset val="238"/>
    </font>
    <font>
      <sz val="10"/>
      <name val="Arial"/>
      <family val="2"/>
    </font>
    <font>
      <b/>
      <sz val="11"/>
      <name val="Arial"/>
      <family val="2"/>
    </font>
    <font>
      <sz val="10"/>
      <name val="Arial"/>
      <family val="2"/>
      <charset val="238"/>
    </font>
    <font>
      <sz val="11"/>
      <name val="Arial"/>
      <family val="2"/>
    </font>
    <font>
      <sz val="11"/>
      <name val="Arial"/>
      <family val="2"/>
      <charset val="238"/>
    </font>
    <font>
      <i/>
      <sz val="11"/>
      <name val="Arial"/>
      <family val="2"/>
      <charset val="238"/>
    </font>
    <font>
      <b/>
      <sz val="11"/>
      <name val="Arial CE"/>
      <charset val="238"/>
    </font>
    <font>
      <i/>
      <sz val="9"/>
      <name val="Arial CE"/>
      <charset val="238"/>
    </font>
    <font>
      <i/>
      <sz val="11"/>
      <name val="Arial CE"/>
      <charset val="238"/>
    </font>
    <font>
      <b/>
      <sz val="8"/>
      <color indexed="81"/>
      <name val="Tahoma"/>
      <family val="2"/>
      <charset val="238"/>
    </font>
    <font>
      <sz val="8"/>
      <color indexed="81"/>
      <name val="Tahoma"/>
      <family val="2"/>
      <charset val="238"/>
    </font>
    <font>
      <b/>
      <sz val="10"/>
      <color indexed="81"/>
      <name val="Tahoma"/>
      <family val="2"/>
      <charset val="238"/>
    </font>
    <font>
      <b/>
      <sz val="14"/>
      <name val="Arial CE"/>
      <charset val="238"/>
    </font>
    <font>
      <sz val="12"/>
      <name val="Arial"/>
      <family val="2"/>
      <charset val="238"/>
    </font>
    <font>
      <b/>
      <i/>
      <sz val="10"/>
      <name val="Arial"/>
      <family val="2"/>
      <charset val="238"/>
    </font>
    <font>
      <sz val="12"/>
      <name val="Arial CE"/>
      <charset val="238"/>
    </font>
    <font>
      <i/>
      <sz val="10"/>
      <name val="Arial CE"/>
      <charset val="238"/>
    </font>
    <font>
      <i/>
      <sz val="10"/>
      <name val="Arial"/>
      <family val="2"/>
      <charset val="238"/>
    </font>
    <font>
      <i/>
      <sz val="10"/>
      <name val="Arial CE"/>
      <family val="2"/>
      <charset val="238"/>
    </font>
    <font>
      <b/>
      <i/>
      <sz val="10"/>
      <name val="Arial CE"/>
      <charset val="238"/>
    </font>
    <font>
      <sz val="9"/>
      <name val="Arial CE"/>
      <charset val="238"/>
    </font>
    <font>
      <b/>
      <i/>
      <sz val="11"/>
      <name val="Arial"/>
      <family val="2"/>
      <charset val="238"/>
    </font>
    <font>
      <sz val="11"/>
      <color indexed="10"/>
      <name val="Arial"/>
      <family val="2"/>
      <charset val="238"/>
    </font>
    <font>
      <sz val="11"/>
      <color rgb="FFFF0000"/>
      <name val="Arial"/>
      <family val="2"/>
      <charset val="238"/>
    </font>
    <font>
      <sz val="11"/>
      <name val="Calibri"/>
      <family val="2"/>
      <charset val="238"/>
      <scheme val="minor"/>
    </font>
    <font>
      <sz val="10"/>
      <color indexed="81"/>
      <name val="Tahoma"/>
      <family val="2"/>
      <charset val="238"/>
    </font>
  </fonts>
  <fills count="3">
    <fill>
      <patternFill patternType="none"/>
    </fill>
    <fill>
      <patternFill patternType="gray125"/>
    </fill>
    <fill>
      <patternFill patternType="solid">
        <fgColor indexed="42"/>
        <bgColor indexed="64"/>
      </patternFill>
    </fill>
  </fills>
  <borders count="14">
    <border>
      <left/>
      <right/>
      <top/>
      <bottom/>
      <diagonal/>
    </border>
    <border>
      <left/>
      <right/>
      <top/>
      <bottom style="thin">
        <color indexed="64"/>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diagonal/>
    </border>
    <border>
      <left/>
      <right style="thin">
        <color auto="1"/>
      </right>
      <top style="thin">
        <color auto="1"/>
      </top>
      <bottom style="thin">
        <color auto="1"/>
      </bottom>
      <diagonal/>
    </border>
    <border>
      <left style="thin">
        <color auto="1"/>
      </left>
      <right/>
      <top style="thin">
        <color auto="1"/>
      </top>
      <bottom/>
      <diagonal/>
    </border>
  </borders>
  <cellStyleXfs count="2">
    <xf numFmtId="0" fontId="0" fillId="0" borderId="0"/>
    <xf numFmtId="0" fontId="5" fillId="0" borderId="0"/>
  </cellStyleXfs>
  <cellXfs count="217">
    <xf numFmtId="0" fontId="0" fillId="0" borderId="0" xfId="0"/>
    <xf numFmtId="0" fontId="2" fillId="0" borderId="0" xfId="0" applyFont="1"/>
    <xf numFmtId="3" fontId="2" fillId="0" borderId="0" xfId="0" applyNumberFormat="1" applyFont="1"/>
    <xf numFmtId="3" fontId="3" fillId="0" borderId="0" xfId="0" applyNumberFormat="1" applyFont="1" applyAlignment="1">
      <alignment horizontal="right"/>
    </xf>
    <xf numFmtId="0" fontId="4" fillId="0" borderId="1" xfId="0" applyFont="1" applyBorder="1"/>
    <xf numFmtId="3" fontId="5" fillId="0" borderId="1" xfId="0" applyNumberFormat="1" applyFont="1" applyBorder="1" applyAlignment="1">
      <alignment horizontal="right" wrapText="1"/>
    </xf>
    <xf numFmtId="0" fontId="6" fillId="0" borderId="0" xfId="0" applyFont="1"/>
    <xf numFmtId="3" fontId="6" fillId="0" borderId="0" xfId="0" applyNumberFormat="1" applyFont="1"/>
    <xf numFmtId="0" fontId="7" fillId="0" borderId="0" xfId="0" applyFont="1"/>
    <xf numFmtId="3" fontId="7" fillId="0" borderId="0" xfId="0" applyNumberFormat="1" applyFont="1" applyAlignment="1">
      <alignment horizontal="right"/>
    </xf>
    <xf numFmtId="0" fontId="7" fillId="0" borderId="0" xfId="0" applyFont="1" applyBorder="1"/>
    <xf numFmtId="3" fontId="7" fillId="0" borderId="0" xfId="0" applyNumberFormat="1" applyFont="1" applyBorder="1" applyAlignment="1">
      <alignment horizontal="right"/>
    </xf>
    <xf numFmtId="3" fontId="4" fillId="0" borderId="1" xfId="0" applyNumberFormat="1" applyFont="1" applyBorder="1" applyAlignment="1">
      <alignment horizontal="right"/>
    </xf>
    <xf numFmtId="0" fontId="8" fillId="0" borderId="0" xfId="0" applyFont="1" applyAlignment="1">
      <alignment horizontal="justify"/>
    </xf>
    <xf numFmtId="0" fontId="9" fillId="2" borderId="2" xfId="0" applyFont="1" applyFill="1" applyBorder="1"/>
    <xf numFmtId="3" fontId="9" fillId="2" borderId="2" xfId="0" applyNumberFormat="1" applyFont="1" applyFill="1" applyBorder="1"/>
    <xf numFmtId="0" fontId="10" fillId="0" borderId="0" xfId="0" applyFont="1"/>
    <xf numFmtId="3" fontId="6" fillId="0" borderId="0" xfId="0" applyNumberFormat="1" applyFont="1" applyAlignment="1">
      <alignment horizontal="right"/>
    </xf>
    <xf numFmtId="3" fontId="6" fillId="0" borderId="0" xfId="0" applyNumberFormat="1" applyFont="1" applyFill="1"/>
    <xf numFmtId="3" fontId="7" fillId="0" borderId="0" xfId="0" applyNumberFormat="1" applyFont="1" applyFill="1" applyAlignment="1">
      <alignment horizontal="right"/>
    </xf>
    <xf numFmtId="3" fontId="7" fillId="0" borderId="0" xfId="0" applyNumberFormat="1" applyFont="1" applyFill="1" applyBorder="1" applyAlignment="1">
      <alignment horizontal="right"/>
    </xf>
    <xf numFmtId="3" fontId="4" fillId="0" borderId="1" xfId="0" applyNumberFormat="1" applyFont="1" applyFill="1" applyBorder="1" applyAlignment="1">
      <alignment horizontal="right"/>
    </xf>
    <xf numFmtId="3" fontId="2" fillId="0" borderId="0" xfId="0" applyNumberFormat="1" applyFont="1" applyFill="1"/>
    <xf numFmtId="3" fontId="5" fillId="0" borderId="1" xfId="0" applyNumberFormat="1" applyFont="1" applyFill="1" applyBorder="1" applyAlignment="1">
      <alignment horizontal="right" wrapText="1"/>
    </xf>
    <xf numFmtId="3" fontId="7" fillId="0" borderId="0" xfId="0" applyNumberFormat="1" applyFont="1" applyFill="1"/>
    <xf numFmtId="3" fontId="11" fillId="0" borderId="0" xfId="0" applyNumberFormat="1" applyFont="1" applyAlignment="1">
      <alignment horizontal="right"/>
    </xf>
    <xf numFmtId="3" fontId="7" fillId="0" borderId="0" xfId="0" applyNumberFormat="1" applyFont="1"/>
    <xf numFmtId="0" fontId="7" fillId="0" borderId="1" xfId="0" applyFont="1" applyBorder="1"/>
    <xf numFmtId="3" fontId="7" fillId="0" borderId="1" xfId="0" applyNumberFormat="1" applyFont="1" applyFill="1" applyBorder="1"/>
    <xf numFmtId="3" fontId="7" fillId="0" borderId="1" xfId="0" applyNumberFormat="1" applyFont="1" applyBorder="1"/>
    <xf numFmtId="3" fontId="7" fillId="0" borderId="0" xfId="0" applyNumberFormat="1" applyFont="1" applyFill="1" applyBorder="1"/>
    <xf numFmtId="3" fontId="7" fillId="0" borderId="0" xfId="0" applyNumberFormat="1" applyFont="1" applyBorder="1"/>
    <xf numFmtId="0" fontId="9" fillId="2" borderId="3" xfId="0" applyFont="1" applyFill="1" applyBorder="1"/>
    <xf numFmtId="3" fontId="9" fillId="2" borderId="4" xfId="0" applyNumberFormat="1" applyFont="1" applyFill="1" applyBorder="1"/>
    <xf numFmtId="3" fontId="9" fillId="2" borderId="5" xfId="0" applyNumberFormat="1" applyFont="1" applyFill="1" applyBorder="1"/>
    <xf numFmtId="0" fontId="5" fillId="0" borderId="0" xfId="1"/>
    <xf numFmtId="0" fontId="7" fillId="0" borderId="0" xfId="1" applyFont="1" applyBorder="1"/>
    <xf numFmtId="0" fontId="6" fillId="0" borderId="0" xfId="1" applyFont="1"/>
    <xf numFmtId="0" fontId="15" fillId="0" borderId="0" xfId="0" applyFont="1"/>
    <xf numFmtId="0" fontId="7" fillId="0" borderId="0" xfId="0" applyFont="1" applyFill="1" applyAlignment="1">
      <alignment horizontal="justify" vertical="top" wrapText="1"/>
    </xf>
    <xf numFmtId="0" fontId="9" fillId="0" borderId="0" xfId="0" applyFont="1" applyFill="1"/>
    <xf numFmtId="0" fontId="17" fillId="0" borderId="0" xfId="0" applyFont="1" applyFill="1" applyBorder="1" applyAlignment="1"/>
    <xf numFmtId="0" fontId="18" fillId="0" borderId="0" xfId="0" applyFont="1" applyFill="1"/>
    <xf numFmtId="0" fontId="2" fillId="0" borderId="0" xfId="0" applyFont="1" applyFill="1" applyAlignment="1">
      <alignment horizontal="left"/>
    </xf>
    <xf numFmtId="0" fontId="5" fillId="0" borderId="0" xfId="0" applyFont="1" applyFill="1"/>
    <xf numFmtId="0" fontId="19" fillId="0" borderId="0" xfId="0" applyFont="1" applyFill="1" applyAlignment="1">
      <alignment horizontal="right"/>
    </xf>
    <xf numFmtId="0" fontId="20" fillId="0" borderId="6" xfId="0" applyFont="1" applyFill="1" applyBorder="1" applyAlignment="1">
      <alignment horizontal="center"/>
    </xf>
    <xf numFmtId="0" fontId="21" fillId="0" borderId="7" xfId="0" applyFont="1" applyFill="1" applyBorder="1" applyAlignment="1">
      <alignment horizontal="center"/>
    </xf>
    <xf numFmtId="0" fontId="20" fillId="0" borderId="6" xfId="0" applyFont="1" applyBorder="1" applyAlignment="1">
      <alignment horizontal="center" wrapText="1"/>
    </xf>
    <xf numFmtId="164" fontId="5" fillId="0" borderId="6" xfId="0" applyNumberFormat="1" applyFont="1" applyFill="1" applyBorder="1" applyAlignment="1">
      <alignment horizontal="center"/>
    </xf>
    <xf numFmtId="0" fontId="5" fillId="0" borderId="8" xfId="0" applyFont="1" applyFill="1" applyBorder="1" applyAlignment="1">
      <alignment horizontal="center"/>
    </xf>
    <xf numFmtId="0" fontId="20" fillId="0" borderId="7" xfId="0" applyFont="1" applyFill="1" applyBorder="1"/>
    <xf numFmtId="4" fontId="20" fillId="0" borderId="8" xfId="0" applyNumberFormat="1" applyFont="1" applyFill="1" applyBorder="1" applyAlignment="1">
      <alignment horizontal="right" wrapText="1"/>
    </xf>
    <xf numFmtId="165" fontId="5" fillId="0" borderId="6" xfId="0" applyNumberFormat="1" applyFont="1" applyFill="1" applyBorder="1" applyAlignment="1">
      <alignment horizontal="center"/>
    </xf>
    <xf numFmtId="0" fontId="22" fillId="0" borderId="6" xfId="0" applyFont="1" applyFill="1" applyBorder="1"/>
    <xf numFmtId="0" fontId="17" fillId="0" borderId="9" xfId="0" applyFont="1" applyFill="1" applyBorder="1" applyAlignment="1"/>
    <xf numFmtId="4" fontId="17" fillId="0" borderId="6" xfId="0" applyNumberFormat="1" applyFont="1" applyFill="1" applyBorder="1" applyAlignment="1"/>
    <xf numFmtId="0" fontId="15" fillId="0" borderId="0" xfId="0" applyFont="1" applyFill="1"/>
    <xf numFmtId="0" fontId="0" fillId="0" borderId="0" xfId="0" applyFill="1"/>
    <xf numFmtId="0" fontId="20" fillId="0" borderId="7" xfId="0" applyFont="1" applyFill="1" applyBorder="1" applyAlignment="1">
      <alignment horizontal="center"/>
    </xf>
    <xf numFmtId="0" fontId="20" fillId="0" borderId="6" xfId="0" applyFont="1" applyBorder="1" applyAlignment="1"/>
    <xf numFmtId="165" fontId="5" fillId="0" borderId="0" xfId="0" applyNumberFormat="1" applyFont="1" applyFill="1" applyBorder="1" applyAlignment="1">
      <alignment horizontal="center"/>
    </xf>
    <xf numFmtId="0" fontId="17" fillId="0" borderId="6" xfId="0" applyFont="1" applyFill="1" applyBorder="1" applyAlignment="1"/>
    <xf numFmtId="0" fontId="17" fillId="0" borderId="10" xfId="0" applyFont="1" applyFill="1" applyBorder="1"/>
    <xf numFmtId="4" fontId="17" fillId="0" borderId="6" xfId="0" applyNumberFormat="1" applyFont="1" applyFill="1" applyBorder="1"/>
    <xf numFmtId="0" fontId="21" fillId="0" borderId="6" xfId="0" applyFont="1" applyBorder="1" applyAlignment="1">
      <alignment horizontal="center"/>
    </xf>
    <xf numFmtId="0" fontId="0" fillId="0" borderId="6" xfId="0" applyFill="1" applyBorder="1" applyAlignment="1">
      <alignment horizontal="center"/>
    </xf>
    <xf numFmtId="0" fontId="21" fillId="0" borderId="6" xfId="0" applyFont="1" applyBorder="1" applyAlignment="1">
      <alignment horizontal="left"/>
    </xf>
    <xf numFmtId="4" fontId="20" fillId="0" borderId="6" xfId="0" applyNumberFormat="1" applyFont="1" applyFill="1" applyBorder="1"/>
    <xf numFmtId="0" fontId="20" fillId="0" borderId="6" xfId="0" applyFont="1" applyFill="1" applyBorder="1" applyAlignment="1"/>
    <xf numFmtId="4" fontId="0" fillId="0" borderId="0" xfId="0" applyNumberFormat="1"/>
    <xf numFmtId="0" fontId="17" fillId="0" borderId="0" xfId="0" applyFont="1" applyBorder="1" applyAlignment="1"/>
    <xf numFmtId="0" fontId="2" fillId="0" borderId="0" xfId="0" applyFont="1" applyAlignment="1">
      <alignment horizontal="left"/>
    </xf>
    <xf numFmtId="0" fontId="0" fillId="0" borderId="0" xfId="0" applyFont="1" applyFill="1"/>
    <xf numFmtId="166" fontId="0" fillId="0" borderId="6" xfId="0" applyNumberFormat="1" applyFont="1" applyFill="1" applyBorder="1" applyAlignment="1">
      <alignment horizontal="center"/>
    </xf>
    <xf numFmtId="0" fontId="0" fillId="0" borderId="8" xfId="0" applyFont="1" applyFill="1" applyBorder="1" applyAlignment="1">
      <alignment horizontal="center"/>
    </xf>
    <xf numFmtId="165" fontId="0" fillId="0" borderId="6" xfId="0" applyNumberFormat="1" applyFont="1" applyFill="1" applyBorder="1" applyAlignment="1">
      <alignment horizontal="center"/>
    </xf>
    <xf numFmtId="0" fontId="7" fillId="0" borderId="0" xfId="0" applyFont="1" applyAlignment="1">
      <alignment horizontal="justify" vertical="top" wrapText="1"/>
    </xf>
    <xf numFmtId="0" fontId="7" fillId="0" borderId="0" xfId="0" applyFont="1" applyAlignment="1">
      <alignment horizontal="center" vertical="top" wrapText="1"/>
    </xf>
    <xf numFmtId="0" fontId="9" fillId="0" borderId="0" xfId="0" applyFont="1"/>
    <xf numFmtId="0" fontId="17" fillId="0" borderId="0" xfId="0" applyFont="1" applyBorder="1" applyAlignment="1">
      <alignment horizontal="center"/>
    </xf>
    <xf numFmtId="0" fontId="18" fillId="0" borderId="0" xfId="0" applyFont="1"/>
    <xf numFmtId="0" fontId="5" fillId="0" borderId="0" xfId="0" applyFont="1"/>
    <xf numFmtId="0" fontId="9" fillId="0" borderId="0" xfId="0" applyFont="1" applyAlignment="1">
      <alignment horizontal="center"/>
    </xf>
    <xf numFmtId="0" fontId="19" fillId="0" borderId="0" xfId="0" applyFont="1" applyAlignment="1">
      <alignment horizontal="right"/>
    </xf>
    <xf numFmtId="0" fontId="20" fillId="0" borderId="6" xfId="0" applyFont="1" applyBorder="1" applyAlignment="1">
      <alignment horizontal="center"/>
    </xf>
    <xf numFmtId="0" fontId="21" fillId="0" borderId="7" xfId="0" applyFont="1" applyBorder="1" applyAlignment="1">
      <alignment horizontal="center"/>
    </xf>
    <xf numFmtId="3" fontId="5" fillId="0" borderId="6" xfId="0" applyNumberFormat="1" applyFont="1" applyBorder="1" applyAlignment="1">
      <alignment horizontal="center"/>
    </xf>
    <xf numFmtId="0" fontId="5" fillId="0" borderId="8" xfId="0" applyFont="1" applyBorder="1" applyAlignment="1">
      <alignment horizontal="center"/>
    </xf>
    <xf numFmtId="4" fontId="20" fillId="0" borderId="8" xfId="0" applyNumberFormat="1" applyFont="1" applyBorder="1" applyAlignment="1">
      <alignment horizontal="right" wrapText="1"/>
    </xf>
    <xf numFmtId="165" fontId="5" fillId="0" borderId="6" xfId="0" applyNumberFormat="1" applyFont="1" applyBorder="1" applyAlignment="1">
      <alignment horizontal="center"/>
    </xf>
    <xf numFmtId="0" fontId="22" fillId="0" borderId="6" xfId="0" applyFont="1" applyBorder="1"/>
    <xf numFmtId="0" fontId="17" fillId="0" borderId="9" xfId="0" applyFont="1" applyBorder="1" applyAlignment="1"/>
    <xf numFmtId="4" fontId="17" fillId="0" borderId="6" xfId="0" applyNumberFormat="1" applyFont="1" applyBorder="1" applyAlignment="1"/>
    <xf numFmtId="0" fontId="5" fillId="0" borderId="0" xfId="0" applyFont="1" applyAlignment="1">
      <alignment horizontal="center"/>
    </xf>
    <xf numFmtId="0" fontId="23" fillId="0" borderId="0" xfId="0" applyFont="1" applyAlignment="1">
      <alignment horizontal="center"/>
    </xf>
    <xf numFmtId="0" fontId="20" fillId="0" borderId="0" xfId="0" applyFont="1" applyAlignment="1">
      <alignment horizontal="right"/>
    </xf>
    <xf numFmtId="0" fontId="20" fillId="0" borderId="0" xfId="0" applyFont="1" applyFill="1" applyBorder="1" applyAlignment="1">
      <alignment horizontal="center"/>
    </xf>
    <xf numFmtId="0" fontId="21" fillId="0" borderId="9" xfId="0" applyFont="1" applyBorder="1" applyAlignment="1">
      <alignment horizontal="center"/>
    </xf>
    <xf numFmtId="3" fontId="5" fillId="0" borderId="0" xfId="0" applyNumberFormat="1" applyFont="1" applyBorder="1" applyAlignment="1">
      <alignment horizontal="center"/>
    </xf>
    <xf numFmtId="0" fontId="5" fillId="0" borderId="6" xfId="0" applyFont="1" applyFill="1" applyBorder="1" applyAlignment="1">
      <alignment horizontal="center"/>
    </xf>
    <xf numFmtId="0" fontId="21" fillId="0" borderId="6" xfId="0" applyFont="1" applyFill="1" applyBorder="1" applyAlignment="1">
      <alignment horizontal="left"/>
    </xf>
    <xf numFmtId="165" fontId="5" fillId="0" borderId="0" xfId="0" applyNumberFormat="1" applyFont="1" applyBorder="1" applyAlignment="1">
      <alignment horizontal="center"/>
    </xf>
    <xf numFmtId="0" fontId="17" fillId="0" borderId="10" xfId="0" applyFont="1" applyBorder="1"/>
    <xf numFmtId="4" fontId="17" fillId="0" borderId="6" xfId="0" applyNumberFormat="1" applyFont="1" applyBorder="1"/>
    <xf numFmtId="0" fontId="16" fillId="0" borderId="0" xfId="0" applyFont="1" applyAlignment="1"/>
    <xf numFmtId="166" fontId="5" fillId="0" borderId="6" xfId="0" applyNumberFormat="1" applyFont="1" applyBorder="1" applyAlignment="1">
      <alignment horizontal="center"/>
    </xf>
    <xf numFmtId="0" fontId="5" fillId="0" borderId="6" xfId="0" applyFont="1" applyBorder="1" applyAlignment="1">
      <alignment horizontal="center"/>
    </xf>
    <xf numFmtId="4" fontId="20" fillId="0" borderId="6" xfId="0" applyNumberFormat="1" applyFont="1" applyBorder="1" applyAlignment="1">
      <alignment wrapText="1"/>
    </xf>
    <xf numFmtId="0" fontId="21" fillId="0" borderId="7" xfId="0" applyFont="1" applyFill="1" applyBorder="1" applyAlignment="1">
      <alignment horizontal="left"/>
    </xf>
    <xf numFmtId="0" fontId="5" fillId="0" borderId="0" xfId="0" applyFont="1" applyBorder="1" applyAlignment="1">
      <alignment horizontal="center"/>
    </xf>
    <xf numFmtId="0" fontId="20" fillId="0" borderId="0" xfId="0" applyFont="1" applyBorder="1" applyAlignment="1">
      <alignment horizontal="center"/>
    </xf>
    <xf numFmtId="166" fontId="5" fillId="0" borderId="0" xfId="0" applyNumberFormat="1" applyFont="1" applyBorder="1" applyAlignment="1">
      <alignment horizontal="center"/>
    </xf>
    <xf numFmtId="167" fontId="5" fillId="0" borderId="0" xfId="0" applyNumberFormat="1" applyFont="1" applyFill="1" applyBorder="1" applyAlignment="1">
      <alignment horizontal="center"/>
    </xf>
    <xf numFmtId="0" fontId="0" fillId="0" borderId="0" xfId="0" applyBorder="1"/>
    <xf numFmtId="0" fontId="16" fillId="0" borderId="0" xfId="0" applyFont="1" applyAlignment="1">
      <alignment horizontal="justify" vertical="top" wrapText="1"/>
    </xf>
    <xf numFmtId="0" fontId="16" fillId="0" borderId="0" xfId="0" applyFont="1" applyAlignment="1">
      <alignment horizontal="center" vertical="top" wrapText="1"/>
    </xf>
    <xf numFmtId="0" fontId="17" fillId="0" borderId="0" xfId="0" applyFont="1" applyFill="1" applyBorder="1" applyAlignment="1">
      <alignment horizontal="center"/>
    </xf>
    <xf numFmtId="166" fontId="5" fillId="0" borderId="6" xfId="0" applyNumberFormat="1" applyFont="1" applyFill="1" applyBorder="1" applyAlignment="1">
      <alignment horizontal="center"/>
    </xf>
    <xf numFmtId="0" fontId="20" fillId="0" borderId="6" xfId="0" applyFont="1" applyBorder="1"/>
    <xf numFmtId="166" fontId="5" fillId="0" borderId="0" xfId="0" applyNumberFormat="1" applyFont="1" applyFill="1" applyBorder="1" applyAlignment="1">
      <alignment horizontal="center"/>
    </xf>
    <xf numFmtId="0" fontId="5" fillId="0" borderId="0" xfId="0" applyFont="1" applyFill="1" applyBorder="1" applyAlignment="1">
      <alignment horizontal="center"/>
    </xf>
    <xf numFmtId="164" fontId="5" fillId="0" borderId="0" xfId="0" applyNumberFormat="1" applyFont="1" applyFill="1" applyBorder="1" applyAlignment="1">
      <alignment horizontal="center"/>
    </xf>
    <xf numFmtId="0" fontId="23" fillId="0" borderId="0" xfId="0" applyFont="1" applyFill="1"/>
    <xf numFmtId="0" fontId="20" fillId="0" borderId="0" xfId="0" applyFont="1" applyFill="1" applyAlignment="1">
      <alignment horizontal="right"/>
    </xf>
    <xf numFmtId="164" fontId="5" fillId="0" borderId="6" xfId="0" applyNumberFormat="1" applyFont="1" applyBorder="1" applyAlignment="1">
      <alignment horizontal="center"/>
    </xf>
    <xf numFmtId="1" fontId="5" fillId="0" borderId="6" xfId="0" applyNumberFormat="1" applyFont="1" applyFill="1" applyBorder="1" applyAlignment="1">
      <alignment horizontal="center"/>
    </xf>
    <xf numFmtId="0" fontId="0" fillId="0" borderId="0" xfId="0" applyFont="1"/>
    <xf numFmtId="0" fontId="20" fillId="0" borderId="7" xfId="0" applyFont="1" applyBorder="1" applyAlignment="1">
      <alignment horizontal="center"/>
    </xf>
    <xf numFmtId="164" fontId="5" fillId="0" borderId="0" xfId="0" applyNumberFormat="1" applyFont="1" applyBorder="1" applyAlignment="1">
      <alignment horizontal="center"/>
    </xf>
    <xf numFmtId="2" fontId="5" fillId="0" borderId="0" xfId="0" applyNumberFormat="1" applyFont="1" applyBorder="1" applyAlignment="1">
      <alignment horizontal="center"/>
    </xf>
    <xf numFmtId="165" fontId="0" fillId="0" borderId="6" xfId="0" applyNumberFormat="1" applyFont="1" applyBorder="1" applyAlignment="1">
      <alignment horizontal="center"/>
    </xf>
    <xf numFmtId="1" fontId="5" fillId="0" borderId="6" xfId="0" applyNumberFormat="1" applyFont="1" applyBorder="1" applyAlignment="1">
      <alignment horizontal="center"/>
    </xf>
    <xf numFmtId="0" fontId="16" fillId="0" borderId="0" xfId="0" applyFont="1" applyAlignment="1">
      <alignment vertical="center"/>
    </xf>
    <xf numFmtId="164" fontId="0" fillId="0" borderId="6" xfId="0" applyNumberFormat="1" applyBorder="1" applyAlignment="1">
      <alignment horizontal="center"/>
    </xf>
    <xf numFmtId="0" fontId="22" fillId="0" borderId="0" xfId="0" applyFont="1" applyFill="1" applyBorder="1"/>
    <xf numFmtId="4" fontId="17" fillId="0" borderId="0" xfId="0" applyNumberFormat="1" applyFont="1" applyFill="1" applyBorder="1" applyAlignment="1"/>
    <xf numFmtId="0" fontId="20" fillId="0" borderId="11" xfId="0" applyFont="1" applyFill="1" applyBorder="1" applyAlignment="1">
      <alignment horizontal="center"/>
    </xf>
    <xf numFmtId="164" fontId="5" fillId="0" borderId="11" xfId="0" applyNumberFormat="1" applyFont="1" applyFill="1" applyBorder="1" applyAlignment="1">
      <alignment horizontal="center"/>
    </xf>
    <xf numFmtId="165" fontId="5" fillId="0" borderId="11" xfId="0" applyNumberFormat="1" applyFont="1" applyFill="1" applyBorder="1" applyAlignment="1">
      <alignment horizontal="center"/>
    </xf>
    <xf numFmtId="0" fontId="16" fillId="0" borderId="0" xfId="0" applyFont="1" applyFill="1" applyAlignment="1">
      <alignment horizontal="justify" vertical="top" wrapText="1"/>
    </xf>
    <xf numFmtId="3" fontId="0" fillId="0" borderId="6" xfId="0" applyNumberFormat="1" applyFont="1" applyBorder="1" applyAlignment="1">
      <alignment horizontal="center"/>
    </xf>
    <xf numFmtId="1" fontId="0" fillId="0" borderId="6" xfId="0" applyNumberFormat="1" applyFont="1" applyFill="1" applyBorder="1" applyAlignment="1">
      <alignment horizontal="center"/>
    </xf>
    <xf numFmtId="0" fontId="21" fillId="0" borderId="12" xfId="0" applyFont="1" applyFill="1" applyBorder="1" applyAlignment="1">
      <alignment horizontal="left"/>
    </xf>
    <xf numFmtId="4" fontId="20" fillId="0" borderId="6" xfId="0" applyNumberFormat="1" applyFont="1" applyFill="1" applyBorder="1" applyAlignment="1"/>
    <xf numFmtId="0" fontId="23" fillId="0" borderId="0" xfId="0" applyFont="1"/>
    <xf numFmtId="0" fontId="0" fillId="0" borderId="6" xfId="0" applyFont="1" applyBorder="1" applyAlignment="1">
      <alignment horizontal="center"/>
    </xf>
    <xf numFmtId="4" fontId="20" fillId="0" borderId="6" xfId="0" applyNumberFormat="1" applyFont="1" applyBorder="1"/>
    <xf numFmtId="3" fontId="0" fillId="0" borderId="0" xfId="0" applyNumberFormat="1" applyFont="1" applyBorder="1" applyAlignment="1">
      <alignment horizontal="center"/>
    </xf>
    <xf numFmtId="165" fontId="0" fillId="0" borderId="0" xfId="0" applyNumberFormat="1" applyFont="1" applyBorder="1" applyAlignment="1">
      <alignment horizontal="center"/>
    </xf>
    <xf numFmtId="4" fontId="20" fillId="0" borderId="6" xfId="0" applyNumberFormat="1" applyFont="1" applyBorder="1" applyAlignment="1"/>
    <xf numFmtId="0" fontId="5" fillId="0" borderId="0" xfId="0" applyNumberFormat="1" applyFont="1" applyBorder="1" applyAlignment="1">
      <alignment horizontal="center"/>
    </xf>
    <xf numFmtId="4" fontId="20" fillId="0" borderId="6" xfId="0" applyNumberFormat="1" applyFont="1" applyFill="1" applyBorder="1" applyAlignment="1">
      <alignment wrapText="1"/>
    </xf>
    <xf numFmtId="0" fontId="5" fillId="0" borderId="0" xfId="0" applyFont="1" applyBorder="1"/>
    <xf numFmtId="0" fontId="23" fillId="0" borderId="0" xfId="0" applyFont="1" applyBorder="1"/>
    <xf numFmtId="4" fontId="20" fillId="0" borderId="8" xfId="0" applyNumberFormat="1" applyFont="1" applyBorder="1" applyAlignment="1">
      <alignment horizontal="right"/>
    </xf>
    <xf numFmtId="0" fontId="21" fillId="0" borderId="9" xfId="0" applyFont="1" applyFill="1" applyBorder="1" applyAlignment="1">
      <alignment horizontal="left"/>
    </xf>
    <xf numFmtId="0" fontId="22" fillId="0" borderId="0" xfId="0" applyFont="1" applyBorder="1"/>
    <xf numFmtId="0" fontId="20" fillId="0" borderId="0" xfId="0" applyFont="1" applyFill="1" applyBorder="1" applyAlignment="1"/>
    <xf numFmtId="4" fontId="17" fillId="0" borderId="0" xfId="0" applyNumberFormat="1" applyFont="1" applyBorder="1" applyAlignment="1"/>
    <xf numFmtId="164" fontId="0" fillId="0" borderId="0" xfId="0" applyNumberFormat="1" applyBorder="1" applyAlignment="1">
      <alignment horizontal="center"/>
    </xf>
    <xf numFmtId="2" fontId="17" fillId="0" borderId="0" xfId="0" applyNumberFormat="1" applyFont="1" applyBorder="1" applyAlignment="1"/>
    <xf numFmtId="4" fontId="20" fillId="0" borderId="6" xfId="0" applyNumberFormat="1" applyFont="1" applyBorder="1" applyAlignment="1" applyProtection="1">
      <protection locked="0"/>
    </xf>
    <xf numFmtId="3" fontId="0" fillId="0" borderId="6" xfId="0" applyNumberFormat="1" applyBorder="1" applyAlignment="1">
      <alignment horizontal="center"/>
    </xf>
    <xf numFmtId="0" fontId="21" fillId="0" borderId="13" xfId="0" applyFont="1" applyBorder="1" applyAlignment="1">
      <alignment horizontal="left"/>
    </xf>
    <xf numFmtId="165" fontId="0" fillId="0" borderId="6" xfId="0" applyNumberFormat="1" applyBorder="1" applyAlignment="1">
      <alignment horizontal="center"/>
    </xf>
    <xf numFmtId="0" fontId="20" fillId="0" borderId="6" xfId="0" applyFont="1" applyFill="1" applyBorder="1" applyAlignment="1">
      <alignment horizontal="center" wrapText="1"/>
    </xf>
    <xf numFmtId="3" fontId="0" fillId="0" borderId="0" xfId="0" applyNumberFormat="1" applyFill="1" applyBorder="1" applyAlignment="1">
      <alignment horizontal="center"/>
    </xf>
    <xf numFmtId="0" fontId="17" fillId="0" borderId="1" xfId="0" applyFont="1" applyFill="1" applyBorder="1"/>
    <xf numFmtId="0" fontId="21" fillId="0" borderId="13" xfId="0" applyFont="1" applyFill="1" applyBorder="1" applyAlignment="1">
      <alignment horizontal="left"/>
    </xf>
    <xf numFmtId="0" fontId="0" fillId="0" borderId="0" xfId="0" applyNumberFormat="1" applyFont="1" applyFill="1" applyBorder="1" applyAlignment="1" applyProtection="1"/>
    <xf numFmtId="164" fontId="0" fillId="0" borderId="0" xfId="0" applyNumberFormat="1" applyFont="1" applyBorder="1" applyAlignment="1">
      <alignment horizontal="center"/>
    </xf>
    <xf numFmtId="167" fontId="0" fillId="0" borderId="0" xfId="0" applyNumberFormat="1" applyFont="1" applyFill="1" applyBorder="1" applyAlignment="1">
      <alignment horizontal="center"/>
    </xf>
    <xf numFmtId="0" fontId="0" fillId="0" borderId="6" xfId="0" applyFont="1" applyFill="1" applyBorder="1" applyAlignment="1">
      <alignment horizontal="center"/>
    </xf>
    <xf numFmtId="0" fontId="5" fillId="0" borderId="0" xfId="1" applyNumberFormat="1" applyFont="1" applyFill="1" applyBorder="1" applyAlignment="1" applyProtection="1"/>
    <xf numFmtId="0" fontId="21" fillId="0" borderId="7" xfId="0" applyFont="1" applyBorder="1" applyAlignment="1">
      <alignment horizontal="left"/>
    </xf>
    <xf numFmtId="0" fontId="24" fillId="0" borderId="0" xfId="0" applyFont="1"/>
    <xf numFmtId="5" fontId="17" fillId="0" borderId="0" xfId="0" applyNumberFormat="1" applyFont="1" applyAlignment="1">
      <alignment horizontal="right"/>
    </xf>
    <xf numFmtId="164" fontId="0" fillId="0" borderId="6" xfId="0" applyNumberFormat="1" applyFill="1" applyBorder="1" applyAlignment="1">
      <alignment horizontal="center"/>
    </xf>
    <xf numFmtId="1" fontId="5" fillId="0" borderId="8" xfId="0" applyNumberFormat="1" applyFont="1" applyFill="1" applyBorder="1" applyAlignment="1">
      <alignment horizontal="center"/>
    </xf>
    <xf numFmtId="0" fontId="9" fillId="0" borderId="0" xfId="0" applyFont="1" applyFill="1" applyAlignment="1">
      <alignment horizontal="center"/>
    </xf>
    <xf numFmtId="4" fontId="20" fillId="0" borderId="6" xfId="0" applyNumberFormat="1" applyFont="1" applyFill="1" applyBorder="1" applyAlignment="1">
      <alignment horizontal="right" wrapText="1"/>
    </xf>
    <xf numFmtId="0" fontId="20" fillId="0" borderId="7" xfId="0" applyFont="1" applyBorder="1"/>
    <xf numFmtId="4" fontId="20" fillId="0" borderId="6" xfId="0" applyNumberFormat="1" applyFont="1" applyBorder="1" applyAlignment="1">
      <alignment horizontal="right" wrapText="1"/>
    </xf>
    <xf numFmtId="0" fontId="17" fillId="0" borderId="6" xfId="0" applyFont="1" applyBorder="1"/>
    <xf numFmtId="0" fontId="21" fillId="0" borderId="9" xfId="0" applyFont="1" applyBorder="1" applyAlignment="1">
      <alignment horizontal="left"/>
    </xf>
    <xf numFmtId="4" fontId="5" fillId="0" borderId="0" xfId="1" applyNumberFormat="1"/>
    <xf numFmtId="0" fontId="25" fillId="0" borderId="0" xfId="0" applyFont="1" applyFill="1" applyAlignment="1">
      <alignment horizontal="justify" vertical="top" wrapText="1"/>
    </xf>
    <xf numFmtId="0" fontId="24" fillId="0" borderId="0" xfId="0" applyFont="1" applyFill="1"/>
    <xf numFmtId="0" fontId="21" fillId="0" borderId="1" xfId="0" applyFont="1" applyBorder="1" applyAlignment="1">
      <alignment horizontal="left"/>
    </xf>
    <xf numFmtId="0" fontId="26" fillId="0" borderId="0" xfId="0" applyFont="1" applyFill="1" applyAlignment="1">
      <alignment horizontal="justify" vertical="top" wrapText="1"/>
    </xf>
    <xf numFmtId="164" fontId="5" fillId="0" borderId="11" xfId="0" applyNumberFormat="1" applyFont="1" applyFill="1" applyBorder="1" applyAlignment="1">
      <alignment horizontal="center" vertical="center"/>
    </xf>
    <xf numFmtId="4" fontId="20" fillId="0" borderId="8" xfId="0" applyNumberFormat="1" applyFont="1" applyFill="1" applyBorder="1" applyAlignment="1">
      <alignment horizontal="right" vertical="center" wrapText="1"/>
    </xf>
    <xf numFmtId="0" fontId="27" fillId="0" borderId="0" xfId="0" applyFont="1" applyAlignment="1">
      <alignment horizontal="justify" vertical="top" wrapText="1"/>
    </xf>
    <xf numFmtId="0" fontId="20" fillId="0" borderId="6" xfId="0" applyFont="1" applyFill="1" applyBorder="1"/>
    <xf numFmtId="0" fontId="0" fillId="0" borderId="0" xfId="0" applyAlignment="1">
      <alignment horizontal="center"/>
    </xf>
    <xf numFmtId="0" fontId="0" fillId="0" borderId="0" xfId="0" applyFont="1" applyAlignment="1">
      <alignment horizontal="center"/>
    </xf>
    <xf numFmtId="164" fontId="0" fillId="0" borderId="6" xfId="0" applyNumberFormat="1" applyFont="1" applyBorder="1" applyAlignment="1">
      <alignment horizontal="center"/>
    </xf>
    <xf numFmtId="0" fontId="0" fillId="0" borderId="12" xfId="0" applyFont="1" applyBorder="1" applyAlignment="1">
      <alignment horizontal="center"/>
    </xf>
    <xf numFmtId="0" fontId="23" fillId="0" borderId="0" xfId="0" applyFont="1" applyFill="1" applyAlignment="1">
      <alignment horizontal="center"/>
    </xf>
    <xf numFmtId="0" fontId="17" fillId="0" borderId="6" xfId="0" applyFont="1" applyFill="1" applyBorder="1"/>
    <xf numFmtId="0" fontId="9" fillId="0" borderId="0" xfId="0" applyFont="1" applyBorder="1"/>
    <xf numFmtId="0" fontId="23" fillId="0" borderId="0" xfId="0" applyFont="1" applyFill="1" applyBorder="1"/>
    <xf numFmtId="0" fontId="0" fillId="0" borderId="8" xfId="0" applyFont="1" applyBorder="1" applyAlignment="1">
      <alignment horizontal="center"/>
    </xf>
    <xf numFmtId="3" fontId="0" fillId="0" borderId="0" xfId="0" applyNumberFormat="1" applyBorder="1" applyAlignment="1">
      <alignment horizontal="center"/>
    </xf>
    <xf numFmtId="0" fontId="7" fillId="0" borderId="0" xfId="0" applyFont="1" applyFill="1" applyAlignment="1">
      <alignment horizontal="center" vertical="top" wrapText="1"/>
    </xf>
    <xf numFmtId="0" fontId="0" fillId="0" borderId="0" xfId="0" applyFill="1" applyAlignment="1">
      <alignment horizontal="center"/>
    </xf>
    <xf numFmtId="0" fontId="17" fillId="0" borderId="0" xfId="0" applyFont="1" applyBorder="1"/>
    <xf numFmtId="4" fontId="17" fillId="0" borderId="0" xfId="0" applyNumberFormat="1" applyFont="1" applyBorder="1"/>
    <xf numFmtId="0" fontId="16" fillId="0" borderId="0" xfId="0" applyFont="1" applyFill="1" applyAlignment="1">
      <alignment horizontal="justify" vertical="top" wrapText="1"/>
    </xf>
    <xf numFmtId="49" fontId="16" fillId="0" borderId="0" xfId="0" applyNumberFormat="1" applyFont="1" applyAlignment="1">
      <alignment horizontal="justify" wrapText="1"/>
    </xf>
    <xf numFmtId="0" fontId="16" fillId="0" borderId="0" xfId="0" applyFont="1" applyAlignment="1">
      <alignment horizontal="justify" vertical="top" wrapText="1"/>
    </xf>
    <xf numFmtId="49" fontId="16" fillId="0" borderId="0" xfId="0" applyNumberFormat="1" applyFont="1" applyAlignment="1">
      <alignment horizontal="justify" vertical="center" wrapText="1"/>
    </xf>
    <xf numFmtId="49" fontId="16" fillId="0" borderId="0" xfId="0" applyNumberFormat="1" applyFont="1" applyFill="1" applyAlignment="1">
      <alignment horizontal="justify" vertical="center" wrapText="1"/>
    </xf>
    <xf numFmtId="49" fontId="16" fillId="0" borderId="0" xfId="0" applyNumberFormat="1" applyFont="1" applyAlignment="1">
      <alignment horizontal="left" vertical="center" wrapText="1"/>
    </xf>
    <xf numFmtId="49" fontId="16" fillId="0" borderId="0" xfId="0" applyNumberFormat="1" applyFont="1" applyFill="1" applyAlignment="1">
      <alignment horizontal="justify" wrapText="1"/>
    </xf>
    <xf numFmtId="0" fontId="27" fillId="0" borderId="0" xfId="0" applyFont="1" applyAlignment="1">
      <alignment horizontal="justify" vertical="top" wrapText="1"/>
    </xf>
  </cellXfs>
  <cellStyles count="2">
    <cellStyle name="Normální" xfId="0" builtinId="0"/>
    <cellStyle name="Normální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85725</xdr:colOff>
      <xdr:row>1</xdr:row>
      <xdr:rowOff>19050</xdr:rowOff>
    </xdr:to>
    <xdr:sp macro="" textlink="">
      <xdr:nvSpPr>
        <xdr:cNvPr id="2" name="Text Box 25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 name="Text Box 25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 name="Text Box 25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 name="Text Box 25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 name="Text Box 25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 name="Text Box 25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 name="Text Box 25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 name="Text Box 25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 name="Text Box 25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 name="Text Box 25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 name="Text Box 25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 name="Text Box 25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 name="Text Box 25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 name="Text Box 25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 name="Text Box 26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 name="Text Box 26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 name="Text Box 26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 name="Text Box 26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 name="Text Box 26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 name="Text Box 26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 name="Text Box 26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 name="Text Box 26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 name="Text Box 26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 name="Text Box 26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 name="Text Box 26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 name="Text Box 26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 name="Text Box 26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 name="Text Box 26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 name="Text Box 26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 name="Text Box 26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 name="Text Box 26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 name="Text Box 26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 name="Text Box 26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 name="Text Box 26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 name="Text Box 26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 name="Text Box 26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 name="Text Box 26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 name="Text Box 26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 name="Text Box 26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 name="Text Box 26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 name="Text Box 26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 name="Text Box 26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 name="Text Box 26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 name="Text Box 26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 name="Text Box 26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 name="Text Box 26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 name="Text Box 26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 name="Text Box 26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 name="Text Box 26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 name="Text Box 26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 name="Text Box 26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 name="Text Box 26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 name="Text Box 26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 name="Text Box 26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 name="Text Box 26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 name="Text Box 26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 name="Text Box 26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 name="Text Box 26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 name="Text Box 26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 name="Text Box 26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 name="Text Box 26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 name="Text Box 26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 name="Text Box 26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 name="Text Box 26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 name="Text Box 26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 name="Text Box 26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 name="Text Box 26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 name="Text Box 26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 name="Text Box 26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 name="Text Box 26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 name="Text Box 26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 name="Text Box 26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 name="Text Box 27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 name="Text Box 27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 name="Text Box 27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 name="Text Box 27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 name="Text Box 27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 name="Text Box 27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 name="Text Box 27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 name="Text Box 27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 name="Text Box 27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 name="Text Box 27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 name="Text Box 27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 name="Text Box 27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 name="Text Box 27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 name="Text Box 27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 name="Text Box 27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 name="Text Box 27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 name="Text Box 27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 name="Text Box 27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 name="Text Box 27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 name="Text Box 27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 name="Text Box 27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 name="Text Box 27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 name="Text Box 27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 name="Text Box 27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 name="Text Box 27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 name="Text Box 27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 name="Text Box 27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 name="Text Box 27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 name="Text Box 27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 name="Text Box 27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 name="Text Box 27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 name="Text Box 27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 name="Text Box 27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 name="Text Box 27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 name="Text Box 27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 name="Text Box 27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 name="Text Box 27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 name="Text Box 27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 name="Text Box 27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 name="Text Box 27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 name="Text Box 27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 name="Text Box 27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 name="Text Box 27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 name="Text Box 27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 name="Text Box 27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 name="Text Box 27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 name="Text Box 27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 name="Text Box 27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 name="Text Box 27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 name="Text Box 27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 name="Text Box 27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 name="Text Box 27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 name="Text Box 27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 name="Text Box 27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 name="Text Box 27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 name="Text Box 27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 name="Text Box 27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 name="Text Box 27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 name="Text Box 27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 name="Text Box 27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 name="Text Box 27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 name="Text Box 27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 name="Text Box 27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 name="Text Box 27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 name="Text Box 27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 name="Text Box 27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 name="Text Box 27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 name="Text Box 27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 name="Text Box 27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 name="Text Box 27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 name="Text Box 27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 name="Text Box 27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 name="Text Box 27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 name="Text Box 27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 name="Text Box 27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 name="Text Box 27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 name="Text Box 27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 name="Text Box 27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 name="Text Box 27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 name="Text Box 27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 name="Text Box 27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 name="Text Box 27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 name="Text Box 27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 name="Text Box 27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 name="Text Box 27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 name="Text Box 27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 name="Text Box 27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 name="Text Box 27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 name="Text Box 27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 name="Text Box 27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 name="Text Box 27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 name="Text Box 27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 name="Text Box 27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 name="Text Box 27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 name="Text Box 27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 name="Text Box 27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 name="Text Box 27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 name="Text Box 27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 name="Text Box 27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 name="Text Box 27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 name="Text Box 28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 name="Text Box 28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 name="Text Box 28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 name="Text Box 28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 name="Text Box 28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 name="Text Box 28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 name="Text Box 28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 name="Text Box 28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 name="Text Box 28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 name="Text Box 28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 name="Text Box 28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 name="Text Box 28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 name="Text Box 28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 name="Text Box 28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 name="Text Box 28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 name="Text Box 28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 name="Text Box 28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 name="Text Box 28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 name="Text Box 28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 name="Text Box 28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 name="Text Box 28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 name="Text Box 28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 name="Text Box 28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 name="Text Box 28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 name="Text Box 28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 name="Text Box 28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 name="Text Box 28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 name="Text Box 28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 name="Text Box 28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 name="Text Box 28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 name="Text Box 28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 name="Text Box 28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 name="Text Box 28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 name="Text Box 28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 name="Text Box 28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 name="Text Box 28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 name="Text Box 28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 name="Text Box 28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 name="Text Box 28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 name="Text Box 28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 name="Text Box 28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 name="Text Box 28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 name="Text Box 28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 name="Text Box 28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 name="Text Box 28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 name="Text Box 28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 name="Text Box 28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 name="Text Box 28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 name="Text Box 28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 name="Text Box 28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 name="Text Box 28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 name="Text Box 28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 name="Text Box 28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 name="Text Box 28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 name="Text Box 28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 name="Text Box 28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 name="Text Box 28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 name="Text Box 28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 name="Text Box 28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 name="Text Box 28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 name="Text Box 28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 name="Text Box 28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 name="Text Box 28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 name="Text Box 28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 name="Text Box 28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 name="Text Box 28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 name="Text Box 28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 name="Text Box 28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 name="Text Box 28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 name="Text Box 28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 name="Text Box 28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 name="Text Box 28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 name="Text Box 28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 name="Text Box 28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 name="Text Box 28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 name="Text Box 28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 name="Text Box 28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 name="Text Box 28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 name="Text Box 28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 name="Text Box 28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 name="Text Box 28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 name="Text Box 28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 name="Text Box 28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 name="Text Box 28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 name="Text Box 28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 name="Text Box 28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 name="Text Box 28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 name="Text Box 28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 name="Text Box 28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 name="Text Box 28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 name="Text Box 28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 name="Text Box 28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 name="Text Box 28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 name="Text Box 28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 name="Text Box 28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 name="Text Box 28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 name="Text Box 28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 name="Text Box 28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 name="Text Box 28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 name="Text Box 28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 name="Text Box 29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 name="Text Box 29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 name="Text Box 29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 name="Text Box 29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 name="Text Box 29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 name="Text Box 29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 name="Text Box 29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 name="Text Box 29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 name="Text Box 29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3" name="Text Box 29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4" name="Text Box 29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5" name="Text Box 29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6" name="Text Box 29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7" name="Text Box 29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8" name="Text Box 29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9" name="Text Box 29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0" name="Text Box 29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1" name="Text Box 29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2" name="Text Box 29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3" name="Text Box 29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4" name="Text Box 29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5" name="Text Box 29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6" name="Text Box 29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7" name="Text Box 29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8" name="Text Box 29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9" name="Text Box 29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0" name="Text Box 29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1" name="Text Box 29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2" name="Text Box 29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3" name="Text Box 29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4" name="Text Box 29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5" name="Text Box 29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6" name="Text Box 29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7" name="Text Box 29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8" name="Text Box 29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9" name="Text Box 29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0" name="Text Box 29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1" name="Text Box 29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2" name="Text Box 29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3" name="Text Box 29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4" name="Text Box 29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5" name="Text Box 29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6" name="Text Box 29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7" name="Text Box 29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8" name="Text Box 29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9" name="Text Box 29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0" name="Text Box 29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1" name="Text Box 29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2" name="Text Box 29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3" name="Text Box 29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4" name="Text Box 29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5" name="Text Box 29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6" name="Text Box 29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7" name="Text Box 29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8" name="Text Box 29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9" name="Text Box 29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0" name="Text Box 29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1" name="Text Box 29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2" name="Text Box 29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3" name="Text Box 29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4" name="Text Box 29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5" name="Text Box 29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6" name="Text Box 29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7" name="Text Box 29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8" name="Text Box 29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9" name="Text Box 29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0" name="Text Box 29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1" name="Text Box 29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2" name="Text Box 29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3" name="Text Box 29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4" name="Text Box 29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5" name="Text Box 29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6" name="Text Box 29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7" name="Text Box 29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8" name="Text Box 29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9" name="Text Box 29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0" name="Text Box 29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1" name="Text Box 29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2" name="Text Box 29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3" name="Text Box 29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4" name="Text Box 29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5" name="Text Box 29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6" name="Text Box 29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7" name="Text Box 29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8" name="Text Box 29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9" name="Text Box 29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0" name="Text Box 29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1" name="Text Box 29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2" name="Text Box 29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3" name="Text Box 29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4" name="Text Box 29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5" name="Text Box 29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6" name="Text Box 29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7" name="Text Box 29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8" name="Text Box 29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9" name="Text Box 29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0" name="Text Box 29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1" name="Text Box 29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2" name="Text Box 29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3" name="Text Box 29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4" name="Text Box 30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5" name="Text Box 30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6" name="Text Box 30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7" name="Text Box 30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8" name="Text Box 30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9" name="Text Box 30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0" name="Text Box 30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1" name="Text Box 30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2" name="Text Box 30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3" name="Text Box 30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4" name="Text Box 30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5" name="Text Box 30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6" name="Text Box 30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7" name="Text Box 30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8" name="Text Box 30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9" name="Text Box 30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0" name="Text Box 30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1" name="Text Box 30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2" name="Text Box 30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3" name="Text Box 30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4" name="Text Box 30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5" name="Text Box 30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6" name="Text Box 30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7" name="Text Box 30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8" name="Text Box 30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9" name="Text Box 30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0" name="Text Box 30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1" name="Text Box 30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2" name="Text Box 30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3" name="Text Box 30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4" name="Text Box 30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5" name="Text Box 30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6" name="Text Box 30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7" name="Text Box 30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8" name="Text Box 30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9" name="Text Box 30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0" name="Text Box 30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1" name="Text Box 30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2" name="Text Box 30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3" name="Text Box 30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4" name="Text Box 30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5" name="Text Box 30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6" name="Text Box 30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7" name="Text Box 30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8" name="Text Box 30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9" name="Text Box 30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0" name="Text Box 30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1" name="Text Box 30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2" name="Text Box 30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3" name="Text Box 30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4" name="Text Box 30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5" name="Text Box 30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6" name="Text Box 30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7" name="Text Box 30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8" name="Text Box 30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9" name="Text Box 30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0" name="Text Box 30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1" name="Text Box 30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2" name="Text Box 30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3" name="Text Box 30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4" name="Text Box 30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5" name="Text Box 30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6" name="Text Box 30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7" name="Text Box 30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8" name="Text Box 30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9" name="Text Box 30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0" name="Text Box 30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1" name="Text Box 30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2" name="Text Box 30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3" name="Text Box 30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4" name="Text Box 30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5" name="Text Box 30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6" name="Text Box 30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7" name="Text Box 30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8" name="Text Box 30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9" name="Text Box 30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0" name="Text Box 30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1" name="Text Box 30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2" name="Text Box 30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3" name="Text Box 30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4" name="Text Box 30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5" name="Text Box 30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6" name="Text Box 30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7" name="Text Box 30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8" name="Text Box 30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9" name="Text Box 30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0" name="Text Box 30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1" name="Text Box 30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2" name="Text Box 30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3" name="Text Box 30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4" name="Text Box 30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5" name="Text Box 30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6" name="Text Box 30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7" name="Text Box 30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8" name="Text Box 30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9" name="Text Box 30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0" name="Text Box 30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1" name="Text Box 30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2" name="Text Box 30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3" name="Text Box 30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4" name="Text Box 31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5" name="Text Box 31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6" name="Text Box 31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7" name="Text Box 31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8" name="Text Box 31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9" name="Text Box 31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0" name="Text Box 31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1" name="Text Box 31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2" name="Text Box 31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3" name="Text Box 31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4" name="Text Box 31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5" name="Text Box 31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6" name="Text Box 31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7" name="Text Box 31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8" name="Text Box 31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9" name="Text Box 31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0" name="Text Box 31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1" name="Text Box 31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2" name="Text Box 31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3" name="Text Box 31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4" name="Text Box 31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5" name="Text Box 31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6" name="Text Box 31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7" name="Text Box 31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8" name="Text Box 31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9" name="Text Box 31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0" name="Text Box 31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1" name="Text Box 31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2" name="Text Box 31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3" name="Text Box 31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4" name="Text Box 31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5" name="Text Box 31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6" name="Text Box 31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7" name="Text Box 31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8" name="Text Box 31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9" name="Text Box 31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0" name="Text Box 31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1" name="Text Box 31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2" name="Text Box 31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3" name="Text Box 31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4" name="Text Box 31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5" name="Text Box 31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6" name="Text Box 31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7" name="Text Box 31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8" name="Text Box 31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9" name="Text Box 31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0" name="Text Box 31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1" name="Text Box 31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2" name="Text Box 31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3" name="Text Box 31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4" name="Text Box 31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5" name="Text Box 31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6" name="Text Box 31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7" name="Text Box 31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8" name="Text Box 31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9" name="Text Box 31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0" name="Text Box 31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1" name="Text Box 31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2" name="Text Box 31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3" name="Text Box 31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4" name="Text Box 31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5" name="Text Box 31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6" name="Text Box 31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7" name="Text Box 31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8" name="Text Box 31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9" name="Text Box 31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0" name="Text Box 31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1" name="Text Box 31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2" name="Text Box 31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3" name="Text Box 31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4" name="Text Box 31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5" name="Text Box 31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6" name="Text Box 31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7" name="Text Box 31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8" name="Text Box 31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9" name="Text Box 31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0" name="Text Box 31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1" name="Text Box 31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2" name="Text Box 31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3" name="Text Box 31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4" name="Text Box 31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5" name="Text Box 31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6" name="Text Box 31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7" name="Text Box 31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8" name="Text Box 31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9" name="Text Box 31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0" name="Text Box 31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1" name="Text Box 31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2" name="Text Box 31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3" name="Text Box 31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4" name="Text Box 31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5" name="Text Box 31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6" name="Text Box 31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7" name="Text Box 31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8" name="Text Box 31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9" name="Text Box 31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0" name="Text Box 31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1" name="Text Box 31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2" name="Text Box 31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3" name="Text Box 31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4" name="Text Box 32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5" name="Text Box 32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6" name="Text Box 32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7" name="Text Box 32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8" name="Text Box 32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9" name="Text Box 32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0" name="Text Box 32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1" name="Text Box 32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2" name="Text Box 32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3" name="Text Box 32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4" name="Text Box 32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5" name="Text Box 32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6" name="Text Box 32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7" name="Text Box 32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8" name="Text Box 32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9" name="Text Box 32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0" name="Text Box 32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1" name="Text Box 32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2" name="Text Box 32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3" name="Text Box 32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4" name="Text Box 32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5" name="Text Box 32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6" name="Text Box 32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7" name="Text Box 32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8" name="Text Box 32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9" name="Text Box 32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0" name="Text Box 32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1" name="Text Box 32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2" name="Text Box 32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3" name="Text Box 32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4" name="Text Box 32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5" name="Text Box 32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6" name="Text Box 32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7" name="Text Box 32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8" name="Text Box 32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9" name="Text Box 32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0" name="Text Box 32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1" name="Text Box 32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2" name="Text Box 32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3" name="Text Box 32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4" name="Text Box 32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5" name="Text Box 32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6" name="Text Box 32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7" name="Text Box 32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8" name="Text Box 32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9" name="Text Box 32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0" name="Text Box 32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1" name="Text Box 32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2" name="Text Box 32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3" name="Text Box 32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4" name="Text Box 32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5" name="Text Box 32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6" name="Text Box 32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7" name="Text Box 32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8" name="Text Box 32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9" name="Text Box 32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0" name="Text Box 32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1" name="Text Box 32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2" name="Text Box 32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3" name="Text Box 32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4" name="Text Box 32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5" name="Text Box 32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6" name="Text Box 32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7" name="Text Box 32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8" name="Text Box 32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9" name="Text Box 32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0" name="Text Box 32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1" name="Text Box 32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2" name="Text Box 32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3" name="Text Box 32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4" name="Text Box 32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5" name="Text Box 32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6" name="Text Box 32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7" name="Text Box 32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8" name="Text Box 32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9" name="Text Box 32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0" name="Text Box 32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1" name="Text Box 32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2" name="Text Box 32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3" name="Text Box 32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4" name="Text Box 32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5" name="Text Box 32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6" name="Text Box 32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7" name="Text Box 32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8" name="Text Box 32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9" name="Text Box 32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0" name="Text Box 32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1" name="Text Box 32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2" name="Text Box 32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3" name="Text Box 32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4" name="Text Box 32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5" name="Text Box 32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6" name="Text Box 32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7" name="Text Box 32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8" name="Text Box 32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9" name="Text Box 32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0" name="Text Box 32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1" name="Text Box 32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2" name="Text Box 32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3" name="Text Box 32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4" name="Text Box 33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5" name="Text Box 33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6" name="Text Box 33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7" name="Text Box 33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8" name="Text Box 33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9" name="Text Box 33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0" name="Text Box 33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1" name="Text Box 33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2" name="Text Box 33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3" name="Text Box 33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4" name="Text Box 33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5" name="Text Box 33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6" name="Text Box 33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7" name="Text Box 33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8" name="Text Box 33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9" name="Text Box 33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0" name="Text Box 33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1" name="Text Box 33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2" name="Text Box 33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3" name="Text Box 33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4" name="Text Box 33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5" name="Text Box 33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6" name="Text Box 33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7" name="Text Box 33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8" name="Text Box 33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9" name="Text Box 33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0" name="Text Box 33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1" name="Text Box 33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2" name="Text Box 33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3" name="Text Box 33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4" name="Text Box 33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5" name="Text Box 33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6" name="Text Box 33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7" name="Text Box 33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8" name="Text Box 33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9" name="Text Box 33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0" name="Text Box 33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1" name="Text Box 33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2" name="Text Box 33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3" name="Text Box 33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4" name="Text Box 33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5" name="Text Box 33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6" name="Text Box 33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7" name="Text Box 33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8" name="Text Box 33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9" name="Text Box 33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0" name="Text Box 33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1" name="Text Box 33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2" name="Text Box 33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3" name="Text Box 33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4" name="Text Box 33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5" name="Text Box 33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6" name="Text Box 33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7" name="Text Box 33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8" name="Text Box 33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9" name="Text Box 33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0" name="Text Box 33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1" name="Text Box 33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2" name="Text Box 33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3" name="Text Box 33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4" name="Text Box 33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5" name="Text Box 33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6" name="Text Box 33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7" name="Text Box 33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8" name="Text Box 33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9" name="Text Box 33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0" name="Text Box 33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1" name="Text Box 33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2" name="Text Box 33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3" name="Text Box 33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4" name="Text Box 33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5" name="Text Box 33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6" name="Text Box 33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7" name="Text Box 33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8" name="Text Box 33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9" name="Text Box 33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0" name="Text Box 33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1" name="Text Box 33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2" name="Text Box 33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3" name="Text Box 33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4" name="Text Box 33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5" name="Text Box 33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6" name="Text Box 33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7" name="Text Box 33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8" name="Text Box 33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9" name="Text Box 33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0" name="Text Box 33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1" name="Text Box 33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2" name="Text Box 33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3" name="Text Box 33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4" name="Text Box 33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5" name="Text Box 33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6" name="Text Box 33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7" name="Text Box 33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8" name="Text Box 33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9" name="Text Box 33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0" name="Text Box 33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1" name="Text Box 33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2" name="Text Box 33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3" name="Text Box 33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4" name="Text Box 34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5" name="Text Box 34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6" name="Text Box 34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7" name="Text Box 34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8" name="Text Box 34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9" name="Text Box 34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0" name="Text Box 34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1" name="Text Box 34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2" name="Text Box 34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3" name="Text Box 34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4" name="Text Box 34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5" name="Text Box 34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6" name="Text Box 34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7" name="Text Box 34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8" name="Text Box 34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9" name="Text Box 34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0" name="Text Box 34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1" name="Text Box 34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2" name="Text Box 34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3" name="Text Box 34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4" name="Text Box 34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5" name="Text Box 34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6" name="Text Box 34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7" name="Text Box 34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8" name="Text Box 34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9" name="Text Box 34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0" name="Text Box 34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1" name="Text Box 34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2" name="Text Box 34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3" name="Text Box 34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4" name="Text Box 34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5" name="Text Box 34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6" name="Text Box 34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7" name="Text Box 34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8" name="Text Box 34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9" name="Text Box 34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0" name="Text Box 34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1" name="Text Box 34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2" name="Text Box 34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3" name="Text Box 34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4" name="Text Box 34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5" name="Text Box 34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6" name="Text Box 34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7" name="Text Box 34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8" name="Text Box 34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9" name="Text Box 34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0" name="Text Box 34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1" name="Text Box 34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2" name="Text Box 34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3" name="Text Box 34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4" name="Text Box 34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5" name="Text Box 34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6" name="Text Box 34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7" name="Text Box 34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8" name="Text Box 34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9" name="Text Box 34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0" name="Text Box 34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1" name="Text Box 34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2" name="Text Box 34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3" name="Text Box 34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4" name="Text Box 34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5" name="Text Box 34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6" name="Text Box 34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7" name="Text Box 34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8" name="Text Box 34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9" name="Text Box 34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0" name="Text Box 34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1" name="Text Box 34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2" name="Text Box 34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3" name="Text Box 34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4" name="Text Box 34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5" name="Text Box 34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6" name="Text Box 34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7" name="Text Box 34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8" name="Text Box 34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9" name="Text Box 34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0" name="Text Box 34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1" name="Text Box 34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2" name="Text Box 34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3" name="Text Box 34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4" name="Text Box 34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5" name="Text Box 34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6" name="Text Box 34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7" name="Text Box 34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8" name="Text Box 34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9" name="Text Box 34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0" name="Text Box 34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1" name="Text Box 34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2" name="Text Box 34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3" name="Text Box 34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4" name="Text Box 34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5" name="Text Box 34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6" name="Text Box 34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7" name="Text Box 34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8" name="Text Box 34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9" name="Text Box 34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0" name="Text Box 34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1" name="Text Box 34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2" name="Text Box 34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3" name="Text Box 34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4" name="Text Box 35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5" name="Text Box 35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6" name="Text Box 35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7" name="Text Box 35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8" name="Text Box 35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9" name="Text Box 35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0" name="Text Box 35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1" name="Text Box 35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2" name="Text Box 35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3" name="Text Box 35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4" name="Text Box 35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5" name="Text Box 35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6" name="Text Box 35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7" name="Text Box 35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8" name="Text Box 35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9" name="Text Box 35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0" name="Text Box 35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1" name="Text Box 35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2" name="Text Box 35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3" name="Text Box 35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4" name="Text Box 35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5" name="Text Box 35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6" name="Text Box 35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7" name="Text Box 35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8" name="Text Box 35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9" name="Text Box 35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0" name="Text Box 35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1" name="Text Box 35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2" name="Text Box 35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3" name="Text Box 35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4" name="Text Box 35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5" name="Text Box 35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6" name="Text Box 35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7" name="Text Box 35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8" name="Text Box 35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9" name="Text Box 35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0" name="Text Box 35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1" name="Text Box 35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2" name="Text Box 35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3" name="Text Box 35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4" name="Text Box 35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5" name="Text Box 35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6" name="Text Box 35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7" name="Text Box 35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8" name="Text Box 35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9" name="Text Box 35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0" name="Text Box 35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1" name="Text Box 35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2" name="Text Box 35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3" name="Text Box 35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4" name="Text Box 35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5" name="Text Box 35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6" name="Text Box 35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7" name="Text Box 35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8" name="Text Box 35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9" name="Text Box 35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0" name="Text Box 35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1" name="Text Box 35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2" name="Text Box 35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3" name="Text Box 35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4" name="Text Box 35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5" name="Text Box 35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6" name="Text Box 35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7" name="Text Box 35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8" name="Text Box 35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9" name="Text Box 35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0" name="Text Box 35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1" name="Text Box 35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2" name="Text Box 35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3" name="Text Box 35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4" name="Text Box 35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5" name="Text Box 35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6" name="Text Box 35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7" name="Text Box 35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8" name="Text Box 35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9" name="Text Box 35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0" name="Text Box 35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1" name="Text Box 35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2" name="Text Box 35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3" name="Text Box 35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4" name="Text Box 35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5" name="Text Box 35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6" name="Text Box 35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7" name="Text Box 35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8" name="Text Box 35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9" name="Text Box 35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0" name="Text Box 35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1" name="Text Box 35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2" name="Text Box 35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3" name="Text Box 35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4" name="Text Box 35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5" name="Text Box 35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6" name="Text Box 35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7" name="Text Box 35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8" name="Text Box 35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9" name="Text Box 35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0" name="Text Box 35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1" name="Text Box 35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2" name="Text Box 35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3" name="Text Box 35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4" name="Text Box 36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5" name="Text Box 36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6" name="Text Box 36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7" name="Text Box 36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8" name="Text Box 36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9" name="Text Box 36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0" name="Text Box 36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1" name="Text Box 36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2" name="Text Box 36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3" name="Text Box 36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4" name="Text Box 36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5" name="Text Box 36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6" name="Text Box 36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7" name="Text Box 36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8" name="Text Box 36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9" name="Text Box 36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0" name="Text Box 36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1" name="Text Box 36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2" name="Text Box 36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3" name="Text Box 36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4" name="Text Box 36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5" name="Text Box 36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6" name="Text Box 36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7" name="Text Box 36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8" name="Text Box 36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9" name="Text Box 36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0" name="Text Box 36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1" name="Text Box 36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2" name="Text Box 36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3" name="Text Box 36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4" name="Text Box 36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5" name="Text Box 36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6" name="Text Box 36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7" name="Text Box 36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8" name="Text Box 36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9" name="Text Box 36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0" name="Text Box 36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1" name="Text Box 36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2" name="Text Box 36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3" name="Text Box 36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4" name="Text Box 36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5" name="Text Box 36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6" name="Text Box 36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7" name="Text Box 36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8" name="Text Box 36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9" name="Text Box 36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0" name="Text Box 36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1" name="Text Box 36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2" name="Text Box 36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3" name="Text Box 36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4" name="Text Box 36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5" name="Text Box 36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6" name="Text Box 36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7" name="Text Box 36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8" name="Text Box 36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9" name="Text Box 36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0" name="Text Box 36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1" name="Text Box 36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2" name="Text Box 36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3" name="Text Box 36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4" name="Text Box 36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5" name="Text Box 36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6" name="Text Box 36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7" name="Text Box 36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8" name="Text Box 36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9" name="Text Box 36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0" name="Text Box 36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1" name="Text Box 36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2" name="Text Box 36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3" name="Text Box 36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4" name="Text Box 36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5" name="Text Box 36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6" name="Text Box 36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7" name="Text Box 36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8" name="Text Box 36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9" name="Text Box 36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0" name="Text Box 36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1" name="Text Box 36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2" name="Text Box 36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3" name="Text Box 36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4" name="Text Box 36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5" name="Text Box 36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6" name="Text Box 36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7" name="Text Box 36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8" name="Text Box 36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9" name="Text Box 36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0" name="Text Box 36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1" name="Text Box 36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2" name="Text Box 36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3" name="Text Box 36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4" name="Text Box 36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5" name="Text Box 36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6" name="Text Box 36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7" name="Text Box 36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8" name="Text Box 36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9" name="Text Box 36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0" name="Text Box 36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1" name="Text Box 36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2" name="Text Box 36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3" name="Text Box 36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4" name="Text Box 37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5" name="Text Box 37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6" name="Text Box 37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7" name="Text Box 37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8" name="Text Box 37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9" name="Text Box 37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0" name="Text Box 37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1" name="Text Box 37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2" name="Text Box 37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3" name="Text Box 37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4" name="Text Box 37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5" name="Text Box 37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6" name="Text Box 37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7" name="Text Box 37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8" name="Text Box 37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9" name="Text Box 37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0" name="Text Box 37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1" name="Text Box 37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2" name="Text Box 37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3" name="Text Box 37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4" name="Text Box 37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5" name="Text Box 37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6" name="Text Box 37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7" name="Text Box 37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8" name="Text Box 37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9" name="Text Box 37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0" name="Text Box 37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1" name="Text Box 37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2" name="Text Box 37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3" name="Text Box 37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4" name="Text Box 37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5" name="Text Box 37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6" name="Text Box 37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7" name="Text Box 37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8" name="Text Box 37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9" name="Text Box 37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0" name="Text Box 37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1" name="Text Box 37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2" name="Text Box 37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3" name="Text Box 37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4" name="Text Box 37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5" name="Text Box 37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6" name="Text Box 37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7" name="Text Box 37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8" name="Text Box 37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9" name="Text Box 37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0" name="Text Box 37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1" name="Text Box 37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2" name="Text Box 37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3" name="Text Box 37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4" name="Text Box 37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5" name="Text Box 37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6" name="Text Box 37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7" name="Text Box 37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8" name="Text Box 37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9" name="Text Box 37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0" name="Text Box 37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1" name="Text Box 37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2" name="Text Box 37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3" name="Text Box 37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4" name="Text Box 37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5" name="Text Box 37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6" name="Text Box 37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7" name="Text Box 37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8" name="Text Box 37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9" name="Text Box 37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0" name="Text Box 37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1" name="Text Box 37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2" name="Text Box 37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3" name="Text Box 37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4" name="Text Box 37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5" name="Text Box 37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6" name="Text Box 37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7" name="Text Box 37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8" name="Text Box 37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9" name="Text Box 37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0" name="Text Box 37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1" name="Text Box 37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2" name="Text Box 37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3" name="Text Box 37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4" name="Text Box 37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5" name="Text Box 37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6" name="Text Box 37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7" name="Text Box 37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8" name="Text Box 37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9" name="Text Box 37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0" name="Text Box 37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1" name="Text Box 37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2" name="Text Box 37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3" name="Text Box 37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4" name="Text Box 37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5" name="Text Box 37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6" name="Text Box 37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7" name="Text Box 37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8" name="Text Box 37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9" name="Text Box 37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0" name="Text Box 37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1" name="Text Box 37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2" name="Text Box 37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3" name="Text Box 37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4" name="Text Box 38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5" name="Text Box 38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6" name="Text Box 38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7" name="Text Box 38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8" name="Text Box 38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9" name="Text Box 38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0" name="Text Box 38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1" name="Text Box 38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2" name="Text Box 38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3" name="Text Box 38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4" name="Text Box 38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5" name="Text Box 38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6" name="Text Box 38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7" name="Text Box 38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8" name="Text Box 38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9" name="Text Box 38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0" name="Text Box 38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1" name="Text Box 38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2" name="Text Box 38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3" name="Text Box 38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4" name="Text Box 38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5" name="Text Box 38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6" name="Text Box 38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7" name="Text Box 38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8" name="Text Box 38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9" name="Text Box 38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0" name="Text Box 38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1" name="Text Box 38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2" name="Text Box 38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3" name="Text Box 38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4" name="Text Box 38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5" name="Text Box 38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6" name="Text Box 38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7" name="Text Box 38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8" name="Text Box 38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9" name="Text Box 38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0" name="Text Box 38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1" name="Text Box 38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2" name="Text Box 38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3" name="Text Box 38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4" name="Text Box 38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5" name="Text Box 38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6" name="Text Box 38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7" name="Text Box 38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8" name="Text Box 38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9" name="Text Box 38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0" name="Text Box 38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1" name="Text Box 38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2" name="Text Box 38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3" name="Text Box 38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4" name="Text Box 38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5" name="Text Box 38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6" name="Text Box 38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7" name="Text Box 38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8" name="Text Box 38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9" name="Text Box 38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0" name="Text Box 38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1" name="Text Box 38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2" name="Text Box 38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3" name="Text Box 38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4" name="Text Box 38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5" name="Text Box 38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6" name="Text Box 38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7" name="Text Box 38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8" name="Text Box 38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9" name="Text Box 38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0" name="Text Box 38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1" name="Text Box 38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2" name="Text Box 38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3" name="Text Box 38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4" name="Text Box 38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5" name="Text Box 38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6" name="Text Box 38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7" name="Text Box 38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8" name="Text Box 38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9" name="Text Box 38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0" name="Text Box 38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1" name="Text Box 38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2" name="Text Box 38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3" name="Text Box 38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4" name="Text Box 38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5" name="Text Box 38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6" name="Text Box 38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7" name="Text Box 38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8" name="Text Box 38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9" name="Text Box 38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0" name="Text Box 38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1" name="Text Box 38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2" name="Text Box 38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3" name="Text Box 38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4" name="Text Box 38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5" name="Text Box 38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6" name="Text Box 38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7" name="Text Box 38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8" name="Text Box 38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9" name="Text Box 38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0" name="Text Box 38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1" name="Text Box 38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2" name="Text Box 38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3" name="Text Box 38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4" name="Text Box 39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5" name="Text Box 39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6" name="Text Box 39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7" name="Text Box 39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8" name="Text Box 39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9" name="Text Box 39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0" name="Text Box 39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1" name="Text Box 39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2" name="Text Box 39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3" name="Text Box 39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4" name="Text Box 39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5" name="Text Box 39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6" name="Text Box 39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7" name="Text Box 39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8" name="Text Box 39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9" name="Text Box 39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0" name="Text Box 39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1" name="Text Box 39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2" name="Text Box 39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3" name="Text Box 39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4" name="Text Box 39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5" name="Text Box 39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6" name="Text Box 39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7" name="Text Box 39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8" name="Text Box 39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9" name="Text Box 39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0" name="Text Box 39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1" name="Text Box 39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2" name="Text Box 39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3" name="Text Box 39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4" name="Text Box 39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5" name="Text Box 39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6" name="Text Box 39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7" name="Text Box 39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8" name="Text Box 39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9" name="Text Box 39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0" name="Text Box 39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1" name="Text Box 39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2" name="Text Box 39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3" name="Text Box 39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4" name="Text Box 39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5" name="Text Box 39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6" name="Text Box 39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7" name="Text Box 39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8" name="Text Box 39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9" name="Text Box 39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0" name="Text Box 39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1" name="Text Box 39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2" name="Text Box 39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3" name="Text Box 39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4" name="Text Box 39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5" name="Text Box 39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6" name="Text Box 39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7" name="Text Box 39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8" name="Text Box 39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9" name="Text Box 39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0" name="Text Box 39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1" name="Text Box 39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2" name="Text Box 39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3" name="Text Box 39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4" name="Text Box 39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5" name="Text Box 39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6" name="Text Box 39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7" name="Text Box 39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8" name="Text Box 39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9" name="Text Box 39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0" name="Text Box 39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1" name="Text Box 39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2" name="Text Box 39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3" name="Text Box 39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4" name="Text Box 39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5" name="Text Box 39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6" name="Text Box 39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7" name="Text Box 39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8" name="Text Box 39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9" name="Text Box 39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0" name="Text Box 39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1" name="Text Box 39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2" name="Text Box 39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3" name="Text Box 39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4" name="Text Box 39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5" name="Text Box 39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6" name="Text Box 39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7" name="Text Box 39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8" name="Text Box 39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9" name="Text Box 39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0" name="Text Box 39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1" name="Text Box 39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2" name="Text Box 39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3" name="Text Box 39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4" name="Text Box 39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5" name="Text Box 39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6" name="Text Box 39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7" name="Text Box 39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8" name="Text Box 39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9" name="Text Box 39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0" name="Text Box 39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1" name="Text Box 39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2" name="Text Box 39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3" name="Text Box 39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4" name="Text Box 40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5" name="Text Box 40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6" name="Text Box 40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7" name="Text Box 40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8" name="Text Box 40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9" name="Text Box 40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0" name="Text Box 40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1" name="Text Box 40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2" name="Text Box 40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3" name="Text Box 40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4" name="Text Box 40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5" name="Text Box 40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6" name="Text Box 40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7" name="Text Box 40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8" name="Text Box 40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9" name="Text Box 40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0" name="Text Box 40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1" name="Text Box 40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2" name="Text Box 40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3" name="Text Box 40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4" name="Text Box 40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5" name="Text Box 40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6" name="Text Box 40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7" name="Text Box 40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8" name="Text Box 40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9" name="Text Box 40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0" name="Text Box 40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1" name="Text Box 40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2" name="Text Box 40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3" name="Text Box 40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4" name="Text Box 40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5" name="Text Box 40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6" name="Text Box 40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7" name="Text Box 40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8" name="Text Box 40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9" name="Text Box 40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0" name="Text Box 40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1" name="Text Box 40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2" name="Text Box 40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3" name="Text Box 40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4" name="Text Box 40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5" name="Text Box 40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6" name="Text Box 40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7" name="Text Box 40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8" name="Text Box 40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9" name="Text Box 40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0" name="Text Box 40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1" name="Text Box 40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2" name="Text Box 40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3" name="Text Box 40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4" name="Text Box 40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5" name="Text Box 40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6" name="Text Box 40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7" name="Text Box 40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8" name="Text Box 40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9" name="Text Box 40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0" name="Text Box 40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1" name="Text Box 40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2" name="Text Box 40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3" name="Text Box 40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4" name="Text Box 40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5" name="Text Box 40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6" name="Text Box 40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7" name="Text Box 40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8" name="Text Box 40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9" name="Text Box 40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0" name="Text Box 40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1" name="Text Box 40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2" name="Text Box 40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3" name="Text Box 40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4" name="Text Box 40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5" name="Text Box 40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6" name="Text Box 40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7" name="Text Box 40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8" name="Text Box 40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9" name="Text Box 40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0" name="Text Box 40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1" name="Text Box 40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2" name="Text Box 40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3" name="Text Box 40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4" name="Text Box 40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5" name="Text Box 40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6" name="Text Box 40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7" name="Text Box 40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8" name="Text Box 40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9" name="Text Box 40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0" name="Text Box 40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1" name="Text Box 40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2" name="Text Box 40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3" name="Text Box 40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4" name="Text Box 40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5" name="Text Box 40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6" name="Text Box 40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7" name="Text Box 40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8" name="Text Box 40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9" name="Text Box 40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0" name="Text Box 40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1" name="Text Box 40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2" name="Text Box 40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3" name="Text Box 40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4" name="Text Box 41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5" name="Text Box 41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6" name="Text Box 41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7" name="Text Box 41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8" name="Text Box 41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9" name="Text Box 41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0" name="Text Box 41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1" name="Text Box 41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2" name="Text Box 41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3" name="Text Box 41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4" name="Text Box 41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5" name="Text Box 41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6" name="Text Box 41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7" name="Text Box 41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8" name="Text Box 41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9" name="Text Box 41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0" name="Text Box 41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1" name="Text Box 41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2" name="Text Box 41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3" name="Text Box 41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4" name="Text Box 41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5" name="Text Box 41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6" name="Text Box 41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7" name="Text Box 41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8" name="Text Box 41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9" name="Text Box 41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0" name="Text Box 41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1" name="Text Box 41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2" name="Text Box 41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3" name="Text Box 41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4" name="Text Box 41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5" name="Text Box 41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6" name="Text Box 41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7" name="Text Box 41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8" name="Text Box 41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9" name="Text Box 41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0" name="Text Box 41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1" name="Text Box 41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2" name="Text Box 41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3" name="Text Box 41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4" name="Text Box 41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5" name="Text Box 41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6" name="Text Box 41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7" name="Text Box 41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8" name="Text Box 41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9" name="Text Box 41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0" name="Text Box 41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1" name="Text Box 41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2" name="Text Box 41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3" name="Text Box 41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4" name="Text Box 41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5" name="Text Box 41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6" name="Text Box 41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7" name="Text Box 41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8" name="Text Box 41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9" name="Text Box 41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0" name="Text Box 41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1" name="Text Box 41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2" name="Text Box 41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3" name="Text Box 41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4" name="Text Box 41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5" name="Text Box 41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6" name="Text Box 41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7" name="Text Box 41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8" name="Text Box 41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9" name="Text Box 41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0" name="Text Box 41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1" name="Text Box 41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2" name="Text Box 41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3" name="Text Box 41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4" name="Text Box 41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5" name="Text Box 41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6" name="Text Box 41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7" name="Text Box 41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8" name="Text Box 41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9" name="Text Box 41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0" name="Text Box 41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1" name="Text Box 41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2" name="Text Box 41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3" name="Text Box 41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4" name="Text Box 41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5" name="Text Box 41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6" name="Text Box 41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7" name="Text Box 41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8" name="Text Box 41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9" name="Text Box 41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0" name="Text Box 41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1" name="Text Box 41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2" name="Text Box 41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3" name="Text Box 41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4" name="Text Box 41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5" name="Text Box 41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6" name="Text Box 41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7" name="Text Box 41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8" name="Text Box 41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9" name="Text Box 41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0" name="Text Box 41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1" name="Text Box 41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2" name="Text Box 41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3" name="Text Box 41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4" name="Text Box 42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5" name="Text Box 42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6" name="Text Box 42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7" name="Text Box 42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8" name="Text Box 42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9" name="Text Box 42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0" name="Text Box 42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1" name="Text Box 42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2" name="Text Box 42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3" name="Text Box 42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4" name="Text Box 42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5" name="Text Box 42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6" name="Text Box 42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7" name="Text Box 42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8" name="Text Box 42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9" name="Text Box 42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0" name="Text Box 42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1" name="Text Box 42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2" name="Text Box 42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3" name="Text Box 42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4" name="Text Box 42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5" name="Text Box 42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6" name="Text Box 42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7" name="Text Box 42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8" name="Text Box 42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9" name="Text Box 42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0" name="Text Box 42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1" name="Text Box 42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2" name="Text Box 42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3" name="Text Box 42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4" name="Text Box 42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5" name="Text Box 42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6" name="Text Box 42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7" name="Text Box 42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8" name="Text Box 42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9" name="Text Box 42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0" name="Text Box 42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1" name="Text Box 42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2" name="Text Box 42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3" name="Text Box 42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4" name="Text Box 42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5" name="Text Box 42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6" name="Text Box 42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7" name="Text Box 42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8" name="Text Box 42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9" name="Text Box 42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0" name="Text Box 42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1" name="Text Box 42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2" name="Text Box 42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3" name="Text Box 42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4" name="Text Box 42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5" name="Text Box 42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6" name="Text Box 42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7" name="Text Box 42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8" name="Text Box 42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9" name="Text Box 42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0" name="Text Box 42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1" name="Text Box 42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2" name="Text Box 42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3" name="Text Box 42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4" name="Text Box 42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5" name="Text Box 42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6" name="Text Box 42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7" name="Text Box 42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8" name="Text Box 42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9" name="Text Box 42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0" name="Text Box 42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1" name="Text Box 42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2" name="Text Box 42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3" name="Text Box 42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4" name="Text Box 42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5" name="Text Box 42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6" name="Text Box 42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7" name="Text Box 42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8" name="Text Box 42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9" name="Text Box 42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0" name="Text Box 42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1" name="Text Box 42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2" name="Text Box 42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3" name="Text Box 42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4" name="Text Box 42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5" name="Text Box 42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6" name="Text Box 42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7" name="Text Box 42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8" name="Text Box 42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9" name="Text Box 42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0" name="Text Box 42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1" name="Text Box 42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2" name="Text Box 42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3" name="Text Box 42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4" name="Text Box 42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5" name="Text Box 42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6" name="Text Box 42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7" name="Text Box 42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8" name="Text Box 42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9" name="Text Box 42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0" name="Text Box 42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1" name="Text Box 42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2" name="Text Box 42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3" name="Text Box 42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4" name="Text Box 43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5" name="Text Box 43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6" name="Text Box 43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7" name="Text Box 43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8" name="Text Box 43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9" name="Text Box 43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0" name="Text Box 43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1" name="Text Box 43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2" name="Text Box 43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3" name="Text Box 43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4" name="Text Box 43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5" name="Text Box 43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6" name="Text Box 43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7" name="Text Box 43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8" name="Text Box 43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9" name="Text Box 43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0" name="Text Box 43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1" name="Text Box 43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2" name="Text Box 43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3" name="Text Box 43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4" name="Text Box 43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5" name="Text Box 43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6" name="Text Box 43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7" name="Text Box 43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8" name="Text Box 43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9" name="Text Box 43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0" name="Text Box 43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1" name="Text Box 43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2" name="Text Box 43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3" name="Text Box 43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4" name="Text Box 43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5" name="Text Box 43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6" name="Text Box 43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7" name="Text Box 43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8" name="Text Box 43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9" name="Text Box 43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0" name="Text Box 43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1" name="Text Box 43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2" name="Text Box 43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3" name="Text Box 43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4" name="Text Box 43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5" name="Text Box 43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6" name="Text Box 43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7" name="Text Box 43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8" name="Text Box 43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9" name="Text Box 43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0" name="Text Box 43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1" name="Text Box 43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2" name="Text Box 43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3" name="Text Box 43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4" name="Text Box 43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5" name="Text Box 43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6" name="Text Box 43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7" name="Text Box 43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8" name="Text Box 43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9" name="Text Box 43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0" name="Text Box 43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1" name="Text Box 43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2" name="Text Box 43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3" name="Text Box 43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4" name="Text Box 43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5" name="Text Box 43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6" name="Text Box 43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7" name="Text Box 43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8" name="Text Box 43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9" name="Text Box 43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0" name="Text Box 43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1" name="Text Box 43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2" name="Text Box 43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3" name="Text Box 43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4" name="Text Box 43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5" name="Text Box 43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6" name="Text Box 43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7" name="Text Box 43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8" name="Text Box 43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9" name="Text Box 43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0" name="Text Box 43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1" name="Text Box 43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2" name="Text Box 43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3" name="Text Box 43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4" name="Text Box 43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5" name="Text Box 43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6" name="Text Box 43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7" name="Text Box 43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8" name="Text Box 43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9" name="Text Box 43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0" name="Text Box 43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1" name="Text Box 43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2" name="Text Box 43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3" name="Text Box 43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4" name="Text Box 43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5" name="Text Box 43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6" name="Text Box 43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7" name="Text Box 43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8" name="Text Box 43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9" name="Text Box 43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0" name="Text Box 43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1" name="Text Box 43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2" name="Text Box 43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3" name="Text Box 43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4" name="Text Box 44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5" name="Text Box 44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6" name="Text Box 44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7" name="Text Box 44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8" name="Text Box 44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9" name="Text Box 44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0" name="Text Box 44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1" name="Text Box 44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2" name="Text Box 44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3" name="Text Box 44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4" name="Text Box 44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5" name="Text Box 44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6" name="Text Box 44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7" name="Text Box 44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8" name="Text Box 44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9" name="Text Box 44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0" name="Text Box 44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1" name="Text Box 44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2" name="Text Box 44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3" name="Text Box 44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4" name="Text Box 44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5" name="Text Box 44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6" name="Text Box 44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7" name="Text Box 44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8" name="Text Box 44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9" name="Text Box 44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0" name="Text Box 44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1" name="Text Box 44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2" name="Text Box 44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3" name="Text Box 44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4" name="Text Box 44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5" name="Text Box 44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6" name="Text Box 44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7" name="Text Box 44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8" name="Text Box 44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9" name="Text Box 44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0" name="Text Box 44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1" name="Text Box 44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2" name="Text Box 44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3" name="Text Box 44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4" name="Text Box 44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5" name="Text Box 44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6" name="Text Box 44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7" name="Text Box 44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8" name="Text Box 44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9" name="Text Box 44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0" name="Text Box 44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1" name="Text Box 44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2" name="Text Box 44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3" name="Text Box 44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4" name="Text Box 44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5" name="Text Box 44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6" name="Text Box 44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7" name="Text Box 44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8" name="Text Box 44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9" name="Text Box 44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0" name="Text Box 44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1" name="Text Box 44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2" name="Text Box 44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3" name="Text Box 44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4" name="Text Box 44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5" name="Text Box 44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6" name="Text Box 44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7" name="Text Box 44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8" name="Text Box 44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9" name="Text Box 44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0" name="Text Box 44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1" name="Text Box 44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2" name="Text Box 44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3" name="Text Box 44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4" name="Text Box 44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5" name="Text Box 44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6" name="Text Box 44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7" name="Text Box 44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8" name="Text Box 44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9" name="Text Box 44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0" name="Text Box 44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1" name="Text Box 44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2" name="Text Box 44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3" name="Text Box 44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4" name="Text Box 44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5" name="Text Box 44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6" name="Text Box 44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7" name="Text Box 44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8" name="Text Box 44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9" name="Text Box 44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0" name="Text Box 44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1" name="Text Box 44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2" name="Text Box 44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3" name="Text Box 44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4" name="Text Box 44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5" name="Text Box 44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6" name="Text Box 44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7" name="Text Box 44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8" name="Text Box 44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9" name="Text Box 44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0" name="Text Box 44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1" name="Text Box 44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2" name="Text Box 44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3" name="Text Box 44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4" name="Text Box 45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5" name="Text Box 45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6" name="Text Box 45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7" name="Text Box 45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8" name="Text Box 45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9" name="Text Box 45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0" name="Text Box 45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1" name="Text Box 45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2" name="Text Box 45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3" name="Text Box 45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4" name="Text Box 45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5" name="Text Box 45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6" name="Text Box 45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7" name="Text Box 45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8" name="Text Box 45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9" name="Text Box 45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0" name="Text Box 45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1" name="Text Box 45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2" name="Text Box 45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3" name="Text Box 45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4" name="Text Box 45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5" name="Text Box 45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6" name="Text Box 45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7" name="Text Box 45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8" name="Text Box 45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9" name="Text Box 45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0" name="Text Box 45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1" name="Text Box 45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2" name="Text Box 45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3" name="Text Box 45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4" name="Text Box 45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5" name="Text Box 45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6" name="Text Box 45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7" name="Text Box 45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8" name="Text Box 45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9" name="Text Box 45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0" name="Text Box 45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1" name="Text Box 45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2" name="Text Box 45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3" name="Text Box 45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4" name="Text Box 45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5" name="Text Box 45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6" name="Text Box 45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7" name="Text Box 45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8" name="Text Box 45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9" name="Text Box 45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0" name="Text Box 45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1" name="Text Box 45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2" name="Text Box 45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3" name="Text Box 45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4" name="Text Box 45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5" name="Text Box 45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6" name="Text Box 45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7" name="Text Box 45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8" name="Text Box 45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9" name="Text Box 45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0" name="Text Box 45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1" name="Text Box 45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2" name="Text Box 45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3" name="Text Box 45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4" name="Text Box 45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5" name="Text Box 45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6" name="Text Box 45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7" name="Text Box 45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8" name="Text Box 45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9" name="Text Box 45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0" name="Text Box 45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1" name="Text Box 45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2" name="Text Box 45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3" name="Text Box 45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4" name="Text Box 45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5" name="Text Box 45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6" name="Text Box 45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7" name="Text Box 45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8" name="Text Box 45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9" name="Text Box 45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0" name="Text Box 45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1" name="Text Box 45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2" name="Text Box 45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3" name="Text Box 45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4" name="Text Box 45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5" name="Text Box 45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6" name="Text Box 45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7" name="Text Box 45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8" name="Text Box 45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9" name="Text Box 45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0" name="Text Box 45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1" name="Text Box 45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2" name="Text Box 45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3" name="Text Box 45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4" name="Text Box 45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5" name="Text Box 45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6" name="Text Box 45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7" name="Text Box 45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8" name="Text Box 45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9" name="Text Box 45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0" name="Text Box 45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1" name="Text Box 45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2" name="Text Box 45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3" name="Text Box 45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4" name="Text Box 46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5" name="Text Box 46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6" name="Text Box 46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7" name="Text Box 46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8" name="Text Box 46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9" name="Text Box 46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0" name="Text Box 46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1" name="Text Box 46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2" name="Text Box 46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3" name="Text Box 46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4" name="Text Box 46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5" name="Text Box 46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6" name="Text Box 46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7" name="Text Box 46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8" name="Text Box 46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9" name="Text Box 46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0" name="Text Box 46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1" name="Text Box 46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2" name="Text Box 46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3" name="Text Box 46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4" name="Text Box 46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5" name="Text Box 46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6" name="Text Box 46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7" name="Text Box 46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8" name="Text Box 46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9" name="Text Box 46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0" name="Text Box 46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1" name="Text Box 46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2" name="Text Box 46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3" name="Text Box 46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4" name="Text Box 46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5" name="Text Box 46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6" name="Text Box 46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7" name="Text Box 46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8" name="Text Box 46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9" name="Text Box 46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0" name="Text Box 46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1" name="Text Box 46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2" name="Text Box 46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3" name="Text Box 46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4" name="Text Box 46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5" name="Text Box 46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6" name="Text Box 46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7" name="Text Box 46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8" name="Text Box 46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9" name="Text Box 46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0" name="Text Box 46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1" name="Text Box 46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2" name="Text Box 46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3" name="Text Box 46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4" name="Text Box 46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5" name="Text Box 46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6" name="Text Box 46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7" name="Text Box 46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8" name="Text Box 46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9" name="Text Box 46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0" name="Text Box 46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1" name="Text Box 46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2" name="Text Box 46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3" name="Text Box 46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4" name="Text Box 46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5" name="Text Box 46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6" name="Text Box 46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7" name="Text Box 46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8" name="Text Box 46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9" name="Text Box 46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0" name="Text Box 46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1" name="Text Box 46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2" name="Text Box 46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3" name="Text Box 46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4" name="Text Box 46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5" name="Text Box 46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6" name="Text Box 46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7" name="Text Box 46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8" name="Text Box 46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9" name="Text Box 46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0" name="Text Box 46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1" name="Text Box 46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2" name="Text Box 46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3" name="Text Box 46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4" name="Text Box 46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5" name="Text Box 46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6" name="Text Box 46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7" name="Text Box 46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8" name="Text Box 46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9" name="Text Box 46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0" name="Text Box 46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1" name="Text Box 46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2" name="Text Box 46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3" name="Text Box 46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4" name="Text Box 46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5" name="Text Box 46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6" name="Text Box 46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7" name="Text Box 46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8" name="Text Box 46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9" name="Text Box 46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0" name="Text Box 46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1" name="Text Box 46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2" name="Text Box 46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3" name="Text Box 46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4" name="Text Box 47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5" name="Text Box 47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6" name="Text Box 47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7" name="Text Box 47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8" name="Text Box 47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9" name="Text Box 47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0" name="Text Box 47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1" name="Text Box 47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2" name="Text Box 47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3" name="Text Box 47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4" name="Text Box 47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5" name="Text Box 47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6" name="Text Box 47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7" name="Text Box 47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8" name="Text Box 47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9" name="Text Box 47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0" name="Text Box 47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1" name="Text Box 47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2" name="Text Box 47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3" name="Text Box 47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4" name="Text Box 47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5" name="Text Box 47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6" name="Text Box 47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7" name="Text Box 47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8" name="Text Box 47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9" name="Text Box 47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0" name="Text Box 47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1" name="Text Box 47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2" name="Text Box 47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3" name="Text Box 47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4" name="Text Box 47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5" name="Text Box 47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6" name="Text Box 47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7" name="Text Box 47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8" name="Text Box 47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9" name="Text Box 47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0" name="Text Box 47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1" name="Text Box 47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2" name="Text Box 47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3" name="Text Box 47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4" name="Text Box 47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5" name="Text Box 47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6" name="Text Box 47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7" name="Text Box 47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8" name="Text Box 47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9" name="Text Box 47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0" name="Text Box 47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1" name="Text Box 47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2" name="Text Box 47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3" name="Text Box 47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4" name="Text Box 47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5" name="Text Box 47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6" name="Text Box 47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7" name="Text Box 47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8" name="Text Box 47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9" name="Text Box 47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0" name="Text Box 47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1" name="Text Box 47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2" name="Text Box 47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3" name="Text Box 47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4" name="Text Box 47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5" name="Text Box 47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6" name="Text Box 47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7" name="Text Box 47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8" name="Text Box 47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9" name="Text Box 47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0" name="Text Box 47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1" name="Text Box 47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2" name="Text Box 47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3" name="Text Box 47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4" name="Text Box 47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5" name="Text Box 47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6" name="Text Box 47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7" name="Text Box 47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8" name="Text Box 47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9" name="Text Box 47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0" name="Text Box 47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1" name="Text Box 47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2" name="Text Box 47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3" name="Text Box 47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4" name="Text Box 47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5" name="Text Box 47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6" name="Text Box 47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7" name="Text Box 47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8" name="Text Box 47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9" name="Text Box 47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0" name="Text Box 47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1" name="Text Box 47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2" name="Text Box 47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3" name="Text Box 47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4" name="Text Box 47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5" name="Text Box 47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6" name="Text Box 47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7" name="Text Box 47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8" name="Text Box 47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9" name="Text Box 47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0" name="Text Box 47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1" name="Text Box 47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2" name="Text Box 47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3" name="Text Box 47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4" name="Text Box 48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5" name="Text Box 48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6" name="Text Box 48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7" name="Text Box 48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8" name="Text Box 48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9" name="Text Box 48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0" name="Text Box 48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1" name="Text Box 48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2" name="Text Box 48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3" name="Text Box 48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4" name="Text Box 48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5" name="Text Box 48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6" name="Text Box 48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7" name="Text Box 48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8" name="Text Box 48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9" name="Text Box 48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0" name="Text Box 48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1" name="Text Box 48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2" name="Text Box 48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3" name="Text Box 48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4" name="Text Box 48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5" name="Text Box 48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6" name="Text Box 48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7" name="Text Box 48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8" name="Text Box 48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9" name="Text Box 48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0" name="Text Box 48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1" name="Text Box 48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2" name="Text Box 48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3" name="Text Box 48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4" name="Text Box 48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5" name="Text Box 48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6" name="Text Box 48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7" name="Text Box 48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8" name="Text Box 48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9" name="Text Box 48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0" name="Text Box 48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1" name="Text Box 48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2" name="Text Box 48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3" name="Text Box 48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4" name="Text Box 48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5" name="Text Box 48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6" name="Text Box 48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7" name="Text Box 48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8" name="Text Box 48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9" name="Text Box 48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0" name="Text Box 48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1" name="Text Box 48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2" name="Text Box 48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3" name="Text Box 48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4" name="Text Box 48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5" name="Text Box 48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6" name="Text Box 48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7" name="Text Box 48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8" name="Text Box 48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9" name="Text Box 48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0" name="Text Box 48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1" name="Text Box 48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2" name="Text Box 48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3" name="Text Box 48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4" name="Text Box 48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5" name="Text Box 48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6" name="Text Box 48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7" name="Text Box 48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8" name="Text Box 48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9" name="Text Box 48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0" name="Text Box 48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1" name="Text Box 48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2" name="Text Box 48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3" name="Text Box 48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4" name="Text Box 48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5" name="Text Box 48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6" name="Text Box 48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7" name="Text Box 48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8" name="Text Box 48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9" name="Text Box 48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0" name="Text Box 48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1" name="Text Box 48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2" name="Text Box 48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3" name="Text Box 48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4" name="Text Box 48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5" name="Text Box 48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6" name="Text Box 48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7" name="Text Box 48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8" name="Text Box 48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9" name="Text Box 48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0" name="Text Box 48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1" name="Text Box 48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2" name="Text Box 48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3" name="Text Box 48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4" name="Text Box 48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5" name="Text Box 48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6" name="Text Box 48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7" name="Text Box 48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8" name="Text Box 48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9" name="Text Box 48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0" name="Text Box 48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1" name="Text Box 48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2" name="Text Box 48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3" name="Text Box 48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4" name="Text Box 49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5" name="Text Box 49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6" name="Text Box 49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7" name="Text Box 49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8" name="Text Box 49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9" name="Text Box 49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0" name="Text Box 49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1" name="Text Box 49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2" name="Text Box 49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3" name="Text Box 49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4" name="Text Box 49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5" name="Text Box 49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6" name="Text Box 49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7" name="Text Box 49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8" name="Text Box 49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9" name="Text Box 49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0" name="Text Box 49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1" name="Text Box 49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2" name="Text Box 49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3" name="Text Box 49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4" name="Text Box 49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5" name="Text Box 49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6" name="Text Box 49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7" name="Text Box 49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8" name="Text Box 49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9" name="Text Box 49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0" name="Text Box 49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1" name="Text Box 49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2" name="Text Box 49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3" name="Text Box 49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4" name="Text Box 49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5" name="Text Box 49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6" name="Text Box 49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7" name="Text Box 49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8" name="Text Box 49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9" name="Text Box 49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0" name="Text Box 49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1" name="Text Box 49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2" name="Text Box 49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3" name="Text Box 49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4" name="Text Box 49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5" name="Text Box 49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6" name="Text Box 49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7" name="Text Box 49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8" name="Text Box 49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9" name="Text Box 49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0" name="Text Box 49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1" name="Text Box 49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2" name="Text Box 49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3" name="Text Box 49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4" name="Text Box 49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5" name="Text Box 49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6" name="Text Box 49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7" name="Text Box 49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8" name="Text Box 49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9" name="Text Box 49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0" name="Text Box 49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1" name="Text Box 49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2" name="Text Box 49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3" name="Text Box 49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4" name="Text Box 49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5" name="Text Box 49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6" name="Text Box 49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7" name="Text Box 49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8" name="Text Box 49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9" name="Text Box 49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0" name="Text Box 49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1" name="Text Box 49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2" name="Text Box 49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3" name="Text Box 49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4" name="Text Box 49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5" name="Text Box 49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6" name="Text Box 49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7" name="Text Box 49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8" name="Text Box 49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9" name="Text Box 49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0" name="Text Box 49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1" name="Text Box 49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2" name="Text Box 49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3" name="Text Box 49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4" name="Text Box 49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5" name="Text Box 49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6" name="Text Box 49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7" name="Text Box 49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8" name="Text Box 49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9" name="Text Box 49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0" name="Text Box 49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1" name="Text Box 49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2" name="Text Box 49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3" name="Text Box 49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4" name="Text Box 49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5" name="Text Box 49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6" name="Text Box 49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7" name="Text Box 49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8" name="Text Box 49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9" name="Text Box 49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0" name="Text Box 49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1" name="Text Box 49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2" name="Text Box 49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3" name="Text Box 49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4" name="Text Box 50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5" name="Text Box 50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6" name="Text Box 50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7" name="Text Box 50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8" name="Text Box 50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9" name="Text Box 50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0" name="Text Box 50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1" name="Text Box 50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2" name="Text Box 50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3" name="Text Box 50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4" name="Text Box 50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5" name="Text Box 50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6" name="Text Box 50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7" name="Text Box 50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8" name="Text Box 50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9" name="Text Box 50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0" name="Text Box 50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1" name="Text Box 50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2" name="Text Box 50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3" name="Text Box 50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4" name="Text Box 50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5" name="Text Box 50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6" name="Text Box 50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7" name="Text Box 50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8" name="Text Box 50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9" name="Text Box 50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0" name="Text Box 50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1" name="Text Box 50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2" name="Text Box 50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3" name="Text Box 50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4" name="Text Box 50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5" name="Text Box 50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6" name="Text Box 50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7" name="Text Box 50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8" name="Text Box 50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9" name="Text Box 50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0" name="Text Box 50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1" name="Text Box 50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2" name="Text Box 50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3" name="Text Box 50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4" name="Text Box 50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5" name="Text Box 50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6" name="Text Box 50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7" name="Text Box 50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8" name="Text Box 50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9" name="Text Box 50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0" name="Text Box 50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1" name="Text Box 50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2" name="Text Box 50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3" name="Text Box 50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4" name="Text Box 50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5" name="Text Box 50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6" name="Text Box 50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7" name="Text Box 50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8" name="Text Box 50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9" name="Text Box 50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0" name="Text Box 50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1" name="Text Box 50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2" name="Text Box 50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3" name="Text Box 50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4" name="Text Box 50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5" name="Text Box 50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6" name="Text Box 50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7" name="Text Box 50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8" name="Text Box 50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9" name="Text Box 50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0" name="Text Box 50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1" name="Text Box 50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2" name="Text Box 50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3" name="Text Box 50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4" name="Text Box 50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5" name="Text Box 50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6" name="Text Box 50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7" name="Text Box 50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8" name="Text Box 50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9" name="Text Box 50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0" name="Text Box 50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1" name="Text Box 50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2" name="Text Box 50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3" name="Text Box 50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4" name="Text Box 50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5" name="Text Box 50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6" name="Text Box 50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7" name="Text Box 50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8" name="Text Box 50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9" name="Text Box 50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0" name="Text Box 50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1" name="Text Box 50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2" name="Text Box 50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3" name="Text Box 50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4" name="Text Box 50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5" name="Text Box 50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6" name="Text Box 50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7" name="Text Box 50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8" name="Text Box 50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9" name="Text Box 50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0" name="Text Box 50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1" name="Text Box 50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2" name="Text Box 50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3" name="Text Box 50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4" name="Text Box 51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5" name="Text Box 51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6" name="Text Box 51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7" name="Text Box 51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8" name="Text Box 51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9" name="Text Box 51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0" name="Text Box 51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1" name="Text Box 51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2" name="Text Box 51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3" name="Text Box 51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4" name="Text Box 51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5" name="Text Box 51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6" name="Text Box 51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7" name="Text Box 51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8" name="Text Box 51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9" name="Text Box 51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0" name="Text Box 51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1" name="Text Box 51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2" name="Text Box 51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3" name="Text Box 51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4" name="Text Box 51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5" name="Text Box 51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6" name="Text Box 51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7" name="Text Box 51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8" name="Text Box 51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9" name="Text Box 51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0" name="Text Box 51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1" name="Text Box 51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2" name="Text Box 51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3" name="Text Box 51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4" name="Text Box 51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5" name="Text Box 51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6" name="Text Box 51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7" name="Text Box 51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8" name="Text Box 51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9" name="Text Box 51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0" name="Text Box 51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1" name="Text Box 51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2" name="Text Box 51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3" name="Text Box 51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4" name="Text Box 51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5" name="Text Box 51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6" name="Text Box 51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7" name="Text Box 51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8" name="Text Box 51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9" name="Text Box 51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0" name="Text Box 51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1" name="Text Box 51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2" name="Text Box 51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3" name="Text Box 51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4" name="Text Box 51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5" name="Text Box 51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6" name="Text Box 51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7" name="Text Box 51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8" name="Text Box 51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9" name="Text Box 51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0" name="Text Box 51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1" name="Text Box 51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2" name="Text Box 51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3" name="Text Box 51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4" name="Text Box 51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5" name="Text Box 51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6" name="Text Box 51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7" name="Text Box 51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8" name="Text Box 51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9" name="Text Box 51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0" name="Text Box 51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1" name="Text Box 51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2" name="Text Box 51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3" name="Text Box 51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4" name="Text Box 51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5" name="Text Box 51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6" name="Text Box 51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7" name="Text Box 51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8" name="Text Box 51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9" name="Text Box 51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0" name="Text Box 51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1" name="Text Box 51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2" name="Text Box 51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3" name="Text Box 51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4" name="Text Box 51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5" name="Text Box 51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6" name="Text Box 51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7" name="Text Box 51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8" name="Text Box 51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9" name="Text Box 51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0" name="Text Box 51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1" name="Text Box 51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2" name="Text Box 51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3" name="Text Box 51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4" name="Text Box 51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5" name="Text Box 51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6" name="Text Box 51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7" name="Text Box 51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8" name="Text Box 51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9" name="Text Box 51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0" name="Text Box 51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1" name="Text Box 51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2" name="Text Box 51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3" name="Text Box 51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4" name="Text Box 52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5" name="Text Box 52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6" name="Text Box 52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7" name="Text Box 52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8" name="Text Box 52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9" name="Text Box 52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0" name="Text Box 52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1" name="Text Box 52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2" name="Text Box 52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3" name="Text Box 52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4" name="Text Box 52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5" name="Text Box 52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6" name="Text Box 52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7" name="Text Box 52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8" name="Text Box 52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9" name="Text Box 52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0" name="Text Box 52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1" name="Text Box 52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2" name="Text Box 52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3" name="Text Box 52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4" name="Text Box 52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5" name="Text Box 52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6" name="Text Box 52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7" name="Text Box 52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8" name="Text Box 52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9" name="Text Box 52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0" name="Text Box 52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1" name="Text Box 52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2" name="Text Box 52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3" name="Text Box 52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4" name="Text Box 52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5" name="Text Box 52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6" name="Text Box 52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7" name="Text Box 52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8" name="Text Box 52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9" name="Text Box 52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0" name="Text Box 52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1" name="Text Box 52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2" name="Text Box 52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3" name="Text Box 52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4" name="Text Box 52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5" name="Text Box 52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6" name="Text Box 52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7" name="Text Box 52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8" name="Text Box 52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9" name="Text Box 52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0" name="Text Box 52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1" name="Text Box 52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2" name="Text Box 52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3" name="Text Box 52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4" name="Text Box 52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5" name="Text Box 52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6" name="Text Box 52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7" name="Text Box 52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8" name="Text Box 52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9" name="Text Box 52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0" name="Text Box 52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1" name="Text Box 52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2" name="Text Box 52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3" name="Text Box 52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4" name="Text Box 52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5" name="Text Box 52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6" name="Text Box 52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7" name="Text Box 52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8" name="Text Box 52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9" name="Text Box 52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0" name="Text Box 52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1" name="Text Box 52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2" name="Text Box 52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3" name="Text Box 52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4" name="Text Box 52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5" name="Text Box 52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6" name="Text Box 52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7" name="Text Box 52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8" name="Text Box 52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9" name="Text Box 52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0" name="Text Box 52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1" name="Text Box 52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2" name="Text Box 52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3" name="Text Box 52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4" name="Text Box 52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5" name="Text Box 52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6" name="Text Box 52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7" name="Text Box 52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8" name="Text Box 52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9" name="Text Box 52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0" name="Text Box 52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1" name="Text Box 52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2" name="Text Box 52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3" name="Text Box 52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4" name="Text Box 52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5" name="Text Box 52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6" name="Text Box 52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7" name="Text Box 52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8" name="Text Box 52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9" name="Text Box 52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0" name="Text Box 52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1" name="Text Box 52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2" name="Text Box 52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3" name="Text Box 52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4" name="Text Box 53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5" name="Text Box 53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6" name="Text Box 53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7" name="Text Box 53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8" name="Text Box 53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9" name="Text Box 53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0" name="Text Box 53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1" name="Text Box 53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2" name="Text Box 53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3" name="Text Box 53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4" name="Text Box 53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5" name="Text Box 53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6" name="Text Box 53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7" name="Text Box 53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8" name="Text Box 53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9" name="Text Box 53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0" name="Text Box 53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1" name="Text Box 53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2" name="Text Box 53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3" name="Text Box 53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4" name="Text Box 53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5" name="Text Box 53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6" name="Text Box 53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7" name="Text Box 53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8" name="Text Box 53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9" name="Text Box 53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0" name="Text Box 53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1" name="Text Box 53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2" name="Text Box 53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3" name="Text Box 53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4" name="Text Box 53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5" name="Text Box 53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6" name="Text Box 53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7" name="Text Box 53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8" name="Text Box 53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9" name="Text Box 53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0" name="Text Box 53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1" name="Text Box 53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2" name="Text Box 53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3" name="Text Box 53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4" name="Text Box 53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5" name="Text Box 53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6" name="Text Box 53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7" name="Text Box 53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8" name="Text Box 53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9" name="Text Box 53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0" name="Text Box 53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1" name="Text Box 53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2" name="Text Box 53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3" name="Text Box 53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4" name="Text Box 53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5" name="Text Box 53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6" name="Text Box 53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7" name="Text Box 53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8" name="Text Box 53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9" name="Text Box 53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0" name="Text Box 53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1" name="Text Box 53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2" name="Text Box 53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3" name="Text Box 53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4" name="Text Box 53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5" name="Text Box 53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6" name="Text Box 53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7" name="Text Box 53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8" name="Text Box 53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9" name="Text Box 53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0" name="Text Box 53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1" name="Text Box 53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2" name="Text Box 53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3" name="Text Box 53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4" name="Text Box 53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5" name="Text Box 53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6" name="Text Box 53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7" name="Text Box 53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8" name="Text Box 53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9" name="Text Box 53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0" name="Text Box 53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1" name="Text Box 53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2" name="Text Box 53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3" name="Text Box 53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4" name="Text Box 53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5" name="Text Box 53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6" name="Text Box 53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7" name="Text Box 53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8" name="Text Box 53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9" name="Text Box 53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0" name="Text Box 53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1" name="Text Box 53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2" name="Text Box 53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3" name="Text Box 53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4" name="Text Box 53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5" name="Text Box 53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6" name="Text Box 53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7" name="Text Box 53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8" name="Text Box 53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9" name="Text Box 53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0" name="Text Box 53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1" name="Text Box 53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2" name="Text Box 53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3" name="Text Box 53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4" name="Text Box 54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5" name="Text Box 54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6" name="Text Box 54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7" name="Text Box 54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8" name="Text Box 54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9" name="Text Box 54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0" name="Text Box 54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1" name="Text Box 54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2" name="Text Box 5427"/>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3" name="Text Box 5428"/>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4" name="Text Box 5429"/>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5" name="Text Box 5430"/>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6" name="Text Box 5431"/>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7" name="Text Box 5432"/>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8" name="Text Box 5433"/>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9" name="Text Box 5434"/>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0" name="Text Box 5435"/>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1" name="Text Box 5436"/>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2" name="Text Box 5437"/>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3" name="Text Box 5438"/>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4" name="Text Box 5439"/>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5" name="Text Box 5440"/>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6" name="Text Box 5441"/>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7" name="Text Box 5442"/>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8" name="Text Box 5443"/>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9" name="Text Box 5444"/>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0" name="Text Box 5445"/>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1" name="Text Box 5446"/>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2" name="Text Box 5447"/>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3" name="Text Box 5448"/>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4" name="Text Box 5449"/>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5" name="Text Box 5450"/>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6" name="Text Box 5451"/>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7" name="Text Box 5452"/>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8" name="Text Box 5453"/>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9" name="Text Box 5454"/>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0" name="Text Box 5455"/>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1" name="Text Box 5456"/>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2" name="Text Box 5457"/>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3" name="Text Box 5458"/>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4" name="Text Box 5459"/>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5" name="Text Box 5460"/>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6" name="Text Box 5461"/>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7" name="Text Box 5462"/>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8" name="Text Box 5463"/>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9" name="Text Box 5464"/>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0" name="Text Box 5465"/>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1" name="Text Box 5466"/>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2" name="Text Box 5467"/>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3" name="Text Box 5468"/>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0</xdr:colOff>
      <xdr:row>908</xdr:row>
      <xdr:rowOff>0</xdr:rowOff>
    </xdr:from>
    <xdr:ext cx="85725" cy="205410"/>
    <xdr:sp macro="" textlink="">
      <xdr:nvSpPr>
        <xdr:cNvPr id="2824" name="Text Box 260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825" name="Text Box 260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826" name="Text Box 260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827" name="Text Box 260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828" name="Text Box 260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829" name="Text Box 260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830" name="Text Box 260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831" name="Text Box 260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832" name="Text Box 260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833" name="Text Box 260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834" name="Text Box 261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835" name="Text Box 261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836" name="Text Box 261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837" name="Text Box 261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838" name="Text Box 261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839" name="Text Box 261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840" name="Text Box 261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841" name="Text Box 261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842" name="Text Box 261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843" name="Text Box 261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844" name="Text Box 262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845" name="Text Box 262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846" name="Text Box 262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847" name="Text Box 262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848" name="Text Box 262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849" name="Text Box 262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850" name="Text Box 262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851" name="Text Box 262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852" name="Text Box 262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853" name="Text Box 262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854" name="Text Box 263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855" name="Text Box 263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856" name="Text Box 263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857" name="Text Box 263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858" name="Text Box 263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859" name="Text Box 263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860" name="Text Box 263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861" name="Text Box 263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862" name="Text Box 263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863" name="Text Box 263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864" name="Text Box 264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865" name="Text Box 264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866" name="Text Box 264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867" name="Text Box 264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868" name="Text Box 264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869" name="Text Box 268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870" name="Text Box 268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871" name="Text Box 268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872" name="Text Box 269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873" name="Text Box 269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874" name="Text Box 269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875" name="Text Box 269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876" name="Text Box 269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877" name="Text Box 269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878" name="Text Box 269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879" name="Text Box 269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880" name="Text Box 269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881" name="Text Box 269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882" name="Text Box 270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883" name="Text Box 270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884" name="Text Box 270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885" name="Text Box 270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886" name="Text Box 270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887" name="Text Box 270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888" name="Text Box 270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889" name="Text Box 270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890" name="Text Box 270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891" name="Text Box 270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892" name="Text Box 271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893" name="Text Box 271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894" name="Text Box 271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895" name="Text Box 271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896" name="Text Box 271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897" name="Text Box 271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898" name="Text Box 271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899" name="Text Box 271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900" name="Text Box 271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901" name="Text Box 271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902" name="Text Box 272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903" name="Text Box 272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904" name="Text Box 272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905" name="Text Box 272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906" name="Text Box 272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907" name="Text Box 272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908" name="Text Box 272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909" name="Text Box 272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910" name="Text Box 272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911" name="Text Box 272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912" name="Text Box 273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913" name="Text Box 273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914" name="Text Box 273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915" name="Text Box 273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916" name="Text Box 273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917" name="Text Box 273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918" name="Text Box 273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919" name="Text Box 273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920" name="Text Box 273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921" name="Text Box 273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922" name="Text Box 274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923" name="Text Box 274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924" name="Text Box 274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925" name="Text Box 274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926" name="Text Box 274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927" name="Text Box 274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928" name="Text Box 274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929" name="Text Box 274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930" name="Text Box 274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931" name="Text Box 274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932" name="Text Box 275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933" name="Text Box 275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934" name="Text Box 275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935" name="Text Box 275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936" name="Text Box 275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937" name="Text Box 275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938" name="Text Box 275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939" name="Text Box 275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940" name="Text Box 275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941" name="Text Box 275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942" name="Text Box 276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943" name="Text Box 276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944" name="Text Box 276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945" name="Text Box 276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946" name="Text Box 276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947" name="Text Box 276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948" name="Text Box 276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949" name="Text Box 276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950" name="Text Box 276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951" name="Text Box 276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952" name="Text Box 277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953" name="Text Box 277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954" name="Text Box 277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955" name="Text Box 277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956" name="Text Box 277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957" name="Text Box 277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958" name="Text Box 277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959" name="Text Box 277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960" name="Text Box 277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961" name="Text Box 277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962" name="Text Box 278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963" name="Text Box 278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964" name="Text Box 278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965" name="Text Box 278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966" name="Text Box 278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967" name="Text Box 278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968" name="Text Box 278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969" name="Text Box 278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970" name="Text Box 278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971" name="Text Box 278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972" name="Text Box 279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973" name="Text Box 279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974" name="Text Box 279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975" name="Text Box 279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976" name="Text Box 279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977" name="Text Box 279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978" name="Text Box 279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979" name="Text Box 279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980" name="Text Box 279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981" name="Text Box 279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982" name="Text Box 280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983" name="Text Box 280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984" name="Text Box 280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985" name="Text Box 280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986" name="Text Box 280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987" name="Text Box 280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988" name="Text Box 280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989" name="Text Box 280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990" name="Text Box 280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991" name="Text Box 280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992" name="Text Box 281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993" name="Text Box 281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994" name="Text Box 281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995" name="Text Box 281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996" name="Text Box 281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997" name="Text Box 281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998" name="Text Box 281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2999" name="Text Box 281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000" name="Text Box 281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001" name="Text Box 281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002" name="Text Box 282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003" name="Text Box 282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004" name="Text Box 282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005" name="Text Box 282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006" name="Text Box 282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007" name="Text Box 282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008" name="Text Box 282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009" name="Text Box 282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010" name="Text Box 282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011" name="Text Box 282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012" name="Text Box 283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013" name="Text Box 283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014" name="Text Box 283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015" name="Text Box 283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016" name="Text Box 283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017" name="Text Box 283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018" name="Text Box 283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019" name="Text Box 283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020" name="Text Box 283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021" name="Text Box 283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022" name="Text Box 284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023" name="Text Box 284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024" name="Text Box 284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025" name="Text Box 284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026" name="Text Box 284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027" name="Text Box 284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028" name="Text Box 284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029" name="Text Box 284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030" name="Text Box 284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031" name="Text Box 284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032" name="Text Box 285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033" name="Text Box 285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034" name="Text Box 285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035" name="Text Box 285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036" name="Text Box 285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037" name="Text Box 285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038" name="Text Box 285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039" name="Text Box 285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040" name="Text Box 285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041" name="Text Box 285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042" name="Text Box 286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043" name="Text Box 286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044" name="Text Box 286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045" name="Text Box 286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046" name="Text Box 286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047" name="Text Box 286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048" name="Text Box 286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049" name="Text Box 286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050" name="Text Box 286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051" name="Text Box 286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052" name="Text Box 287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053" name="Text Box 287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054" name="Text Box 287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055" name="Text Box 287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056" name="Text Box 287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057" name="Text Box 287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058" name="Text Box 287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059" name="Text Box 287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060" name="Text Box 287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061" name="Text Box 287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062" name="Text Box 288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063" name="Text Box 288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064" name="Text Box 288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065" name="Text Box 288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066" name="Text Box 288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067" name="Text Box 288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068" name="Text Box 288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069" name="Text Box 288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070" name="Text Box 288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071" name="Text Box 288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072" name="Text Box 289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073" name="Text Box 289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074" name="Text Box 289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075" name="Text Box 289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076" name="Text Box 289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077" name="Text Box 289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078" name="Text Box 289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079" name="Text Box 289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080" name="Text Box 289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081" name="Text Box 289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082" name="Text Box 290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083" name="Text Box 290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084" name="Text Box 290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085" name="Text Box 290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086" name="Text Box 290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087" name="Text Box 290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088" name="Text Box 290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089" name="Text Box 290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090" name="Text Box 290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091" name="Text Box 290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092" name="Text Box 291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093" name="Text Box 291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094" name="Text Box 291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095" name="Text Box 291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096" name="Text Box 291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097" name="Text Box 291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098" name="Text Box 291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099" name="Text Box 291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100" name="Text Box 291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101" name="Text Box 291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102" name="Text Box 292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103" name="Text Box 292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104" name="Text Box 292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105" name="Text Box 292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106" name="Text Box 292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107" name="Text Box 292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108" name="Text Box 292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109" name="Text Box 292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110" name="Text Box 292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111" name="Text Box 292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112" name="Text Box 293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113" name="Text Box 293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114" name="Text Box 293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115" name="Text Box 293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116" name="Text Box 293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117" name="Text Box 293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118" name="Text Box 293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119" name="Text Box 293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120" name="Text Box 293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121" name="Text Box 293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122" name="Text Box 294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123" name="Text Box 294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124" name="Text Box 294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125" name="Text Box 294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126" name="Text Box 294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127" name="Text Box 294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128" name="Text Box 294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129" name="Text Box 294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130" name="Text Box 294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131" name="Text Box 294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132" name="Text Box 295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133" name="Text Box 295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134" name="Text Box 295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135" name="Text Box 295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136" name="Text Box 295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137" name="Text Box 295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138" name="Text Box 295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139" name="Text Box 295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140" name="Text Box 295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141" name="Text Box 295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142" name="Text Box 296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143" name="Text Box 296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144" name="Text Box 296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145" name="Text Box 296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146" name="Text Box 296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147" name="Text Box 296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148" name="Text Box 296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149" name="Text Box 296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150" name="Text Box 296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151" name="Text Box 296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152" name="Text Box 297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153" name="Text Box 297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154" name="Text Box 297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155" name="Text Box 297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156" name="Text Box 297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157" name="Text Box 297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158" name="Text Box 297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159" name="Text Box 297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160" name="Text Box 297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161" name="Text Box 297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162" name="Text Box 298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163" name="Text Box 298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164" name="Text Box 298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165" name="Text Box 298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166" name="Text Box 298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167" name="Text Box 298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168" name="Text Box 298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169" name="Text Box 298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170" name="Text Box 298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171" name="Text Box 298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172" name="Text Box 299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173" name="Text Box 299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174" name="Text Box 299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175" name="Text Box 299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176" name="Text Box 299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177" name="Text Box 299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178" name="Text Box 299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179" name="Text Box 299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180" name="Text Box 299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181" name="Text Box 299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182" name="Text Box 300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183" name="Text Box 300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184" name="Text Box 300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185" name="Text Box 300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186" name="Text Box 300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187" name="Text Box 300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188" name="Text Box 300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189" name="Text Box 300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190" name="Text Box 300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191" name="Text Box 300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192" name="Text Box 301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193" name="Text Box 301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194" name="Text Box 301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195" name="Text Box 301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196" name="Text Box 301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197" name="Text Box 301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198" name="Text Box 301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199" name="Text Box 301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200" name="Text Box 301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201" name="Text Box 301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202" name="Text Box 302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203" name="Text Box 302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204" name="Text Box 302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205" name="Text Box 302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206" name="Text Box 302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207" name="Text Box 302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208" name="Text Box 302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209" name="Text Box 302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210" name="Text Box 302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211" name="Text Box 302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212" name="Text Box 303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213" name="Text Box 303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214" name="Text Box 303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215" name="Text Box 303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216" name="Text Box 303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217" name="Text Box 303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218" name="Text Box 303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219" name="Text Box 303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220" name="Text Box 303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221" name="Text Box 303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222" name="Text Box 304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223" name="Text Box 304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224" name="Text Box 304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225" name="Text Box 304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226" name="Text Box 304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227" name="Text Box 304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228" name="Text Box 304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229" name="Text Box 304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230" name="Text Box 304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231" name="Text Box 304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232" name="Text Box 305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233" name="Text Box 305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234" name="Text Box 305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235" name="Text Box 305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236" name="Text Box 305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237" name="Text Box 305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238" name="Text Box 305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239" name="Text Box 305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240" name="Text Box 305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241" name="Text Box 305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242" name="Text Box 306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243" name="Text Box 306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244" name="Text Box 306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245" name="Text Box 306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246" name="Text Box 306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247" name="Text Box 306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248" name="Text Box 306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249" name="Text Box 306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250" name="Text Box 306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251" name="Text Box 306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252" name="Text Box 307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253" name="Text Box 307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254" name="Text Box 307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255" name="Text Box 307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256" name="Text Box 307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257" name="Text Box 307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258" name="Text Box 307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259" name="Text Box 307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260" name="Text Box 307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261" name="Text Box 307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262" name="Text Box 308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263" name="Text Box 308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264" name="Text Box 308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265" name="Text Box 308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266" name="Text Box 308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267" name="Text Box 308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268" name="Text Box 308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269" name="Text Box 308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270" name="Text Box 308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271" name="Text Box 308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272" name="Text Box 309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273" name="Text Box 309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274" name="Text Box 309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275" name="Text Box 309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276" name="Text Box 309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277" name="Text Box 309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278" name="Text Box 309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279" name="Text Box 309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280" name="Text Box 309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281" name="Text Box 309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282" name="Text Box 310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283" name="Text Box 310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284" name="Text Box 310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285" name="Text Box 310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286" name="Text Box 310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287" name="Text Box 310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288" name="Text Box 310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289" name="Text Box 310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290" name="Text Box 310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291" name="Text Box 310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292" name="Text Box 311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293" name="Text Box 311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294" name="Text Box 311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295" name="Text Box 311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296" name="Text Box 311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297" name="Text Box 311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298" name="Text Box 311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299" name="Text Box 311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300" name="Text Box 311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301" name="Text Box 311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302" name="Text Box 312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303" name="Text Box 312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304" name="Text Box 312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305" name="Text Box 312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306" name="Text Box 312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307" name="Text Box 312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308" name="Text Box 312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309" name="Text Box 312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310" name="Text Box 312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311" name="Text Box 312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312" name="Text Box 313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313" name="Text Box 313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314" name="Text Box 313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315" name="Text Box 313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316" name="Text Box 313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317" name="Text Box 313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318" name="Text Box 313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319" name="Text Box 313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320" name="Text Box 313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321" name="Text Box 313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322" name="Text Box 314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323" name="Text Box 314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324" name="Text Box 314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325" name="Text Box 314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326" name="Text Box 314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327" name="Text Box 314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328" name="Text Box 314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329" name="Text Box 314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330" name="Text Box 314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331" name="Text Box 314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332" name="Text Box 315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333" name="Text Box 315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334" name="Text Box 315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335" name="Text Box 315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336" name="Text Box 315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337" name="Text Box 315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338" name="Text Box 315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339" name="Text Box 315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340" name="Text Box 315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341" name="Text Box 315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342" name="Text Box 316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343" name="Text Box 316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344" name="Text Box 316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345" name="Text Box 316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346" name="Text Box 316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347" name="Text Box 316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348" name="Text Box 316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349" name="Text Box 316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350" name="Text Box 316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351" name="Text Box 316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352" name="Text Box 317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353" name="Text Box 317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354" name="Text Box 317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355" name="Text Box 317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356" name="Text Box 317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357" name="Text Box 317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358" name="Text Box 317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359" name="Text Box 317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360" name="Text Box 317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361" name="Text Box 317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362" name="Text Box 318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363" name="Text Box 318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364" name="Text Box 318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365" name="Text Box 318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366" name="Text Box 318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367" name="Text Box 318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368" name="Text Box 318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369" name="Text Box 318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370" name="Text Box 318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371" name="Text Box 318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372" name="Text Box 319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373" name="Text Box 319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374" name="Text Box 319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375" name="Text Box 319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376" name="Text Box 319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377" name="Text Box 319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378" name="Text Box 319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379" name="Text Box 319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380" name="Text Box 319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381" name="Text Box 319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382" name="Text Box 320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383" name="Text Box 320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384" name="Text Box 320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385" name="Text Box 320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386" name="Text Box 320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387" name="Text Box 320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388" name="Text Box 320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389" name="Text Box 320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390" name="Text Box 320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391" name="Text Box 320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392" name="Text Box 321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393" name="Text Box 321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394" name="Text Box 321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395" name="Text Box 321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396" name="Text Box 321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397" name="Text Box 321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398" name="Text Box 321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399" name="Text Box 321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400" name="Text Box 321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401" name="Text Box 321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402" name="Text Box 322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403" name="Text Box 322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404" name="Text Box 322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405" name="Text Box 322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406" name="Text Box 322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407" name="Text Box 322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408" name="Text Box 322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409" name="Text Box 322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410" name="Text Box 322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411" name="Text Box 322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412" name="Text Box 323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413" name="Text Box 323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414" name="Text Box 323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415" name="Text Box 323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416" name="Text Box 323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417" name="Text Box 323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418" name="Text Box 323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419" name="Text Box 323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420" name="Text Box 323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421" name="Text Box 323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422" name="Text Box 324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423" name="Text Box 324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424" name="Text Box 324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425" name="Text Box 324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426" name="Text Box 324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427" name="Text Box 324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428" name="Text Box 324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429" name="Text Box 324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430" name="Text Box 324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431" name="Text Box 324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432" name="Text Box 325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433" name="Text Box 325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434" name="Text Box 325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435" name="Text Box 325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436" name="Text Box 325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437" name="Text Box 325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438" name="Text Box 325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439" name="Text Box 325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440" name="Text Box 325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441" name="Text Box 325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442" name="Text Box 326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443" name="Text Box 326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444" name="Text Box 326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445" name="Text Box 326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446" name="Text Box 326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447" name="Text Box 326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448" name="Text Box 326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449" name="Text Box 326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450" name="Text Box 326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451" name="Text Box 326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452" name="Text Box 327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453" name="Text Box 327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454" name="Text Box 327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455" name="Text Box 327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456" name="Text Box 327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457" name="Text Box 327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458" name="Text Box 327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459" name="Text Box 327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460" name="Text Box 327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461" name="Text Box 327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462" name="Text Box 328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463" name="Text Box 328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464" name="Text Box 328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465" name="Text Box 328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466" name="Text Box 328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467" name="Text Box 328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468" name="Text Box 328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469" name="Text Box 328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470" name="Text Box 328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471" name="Text Box 328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472" name="Text Box 329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473" name="Text Box 329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474" name="Text Box 329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475" name="Text Box 329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476" name="Text Box 329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477" name="Text Box 329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478" name="Text Box 329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479" name="Text Box 329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480" name="Text Box 329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481" name="Text Box 329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482" name="Text Box 330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483" name="Text Box 330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484" name="Text Box 330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485" name="Text Box 330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486" name="Text Box 330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487" name="Text Box 330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488" name="Text Box 330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489" name="Text Box 330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490" name="Text Box 330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491" name="Text Box 330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492" name="Text Box 331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493" name="Text Box 331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494" name="Text Box 331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495" name="Text Box 331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496" name="Text Box 331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497" name="Text Box 331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498" name="Text Box 331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499" name="Text Box 331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500" name="Text Box 331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501" name="Text Box 331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502" name="Text Box 332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503" name="Text Box 332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504" name="Text Box 332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505" name="Text Box 332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506" name="Text Box 332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507" name="Text Box 332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508" name="Text Box 332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509" name="Text Box 332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510" name="Text Box 332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511" name="Text Box 332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512" name="Text Box 333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513" name="Text Box 333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514" name="Text Box 333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515" name="Text Box 333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516" name="Text Box 333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517" name="Text Box 333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518" name="Text Box 333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519" name="Text Box 333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520" name="Text Box 333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521" name="Text Box 333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522" name="Text Box 334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523" name="Text Box 334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524" name="Text Box 334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525" name="Text Box 334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526" name="Text Box 334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527" name="Text Box 334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528" name="Text Box 334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529" name="Text Box 334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530" name="Text Box 334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531" name="Text Box 334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532" name="Text Box 335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533" name="Text Box 335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534" name="Text Box 335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535" name="Text Box 335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536" name="Text Box 335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537" name="Text Box 335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538" name="Text Box 335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539" name="Text Box 335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540" name="Text Box 335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541" name="Text Box 335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542" name="Text Box 336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543" name="Text Box 336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544" name="Text Box 336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545" name="Text Box 336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546" name="Text Box 336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547" name="Text Box 336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548" name="Text Box 336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549" name="Text Box 336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550" name="Text Box 336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551" name="Text Box 336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552" name="Text Box 337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553" name="Text Box 337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554" name="Text Box 337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555" name="Text Box 337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556" name="Text Box 337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557" name="Text Box 337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558" name="Text Box 337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559" name="Text Box 337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560" name="Text Box 337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561" name="Text Box 337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562" name="Text Box 338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563" name="Text Box 338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564" name="Text Box 338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565" name="Text Box 338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566" name="Text Box 338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567" name="Text Box 338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568" name="Text Box 338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569" name="Text Box 338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570" name="Text Box 338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571" name="Text Box 338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572" name="Text Box 339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573" name="Text Box 339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574" name="Text Box 339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575" name="Text Box 339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576" name="Text Box 339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577" name="Text Box 339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578" name="Text Box 339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579" name="Text Box 339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580" name="Text Box 339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581" name="Text Box 339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582" name="Text Box 340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583" name="Text Box 340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584" name="Text Box 340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585" name="Text Box 340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586" name="Text Box 340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587" name="Text Box 340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588" name="Text Box 340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589" name="Text Box 340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590" name="Text Box 340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591" name="Text Box 340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592" name="Text Box 341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593" name="Text Box 341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594" name="Text Box 341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595" name="Text Box 341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596" name="Text Box 341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597" name="Text Box 341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598" name="Text Box 341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599" name="Text Box 341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600" name="Text Box 341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601" name="Text Box 341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602" name="Text Box 342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603" name="Text Box 342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604" name="Text Box 342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605" name="Text Box 342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606" name="Text Box 342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607" name="Text Box 342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608" name="Text Box 342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609" name="Text Box 342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610" name="Text Box 342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611" name="Text Box 342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612" name="Text Box 343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613" name="Text Box 343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614" name="Text Box 343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615" name="Text Box 343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616" name="Text Box 343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617" name="Text Box 343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618" name="Text Box 343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619" name="Text Box 343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620" name="Text Box 343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621" name="Text Box 343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622" name="Text Box 344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623" name="Text Box 344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624" name="Text Box 344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625" name="Text Box 344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626" name="Text Box 344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627" name="Text Box 344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628" name="Text Box 344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629" name="Text Box 344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630" name="Text Box 344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631" name="Text Box 344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632" name="Text Box 345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633" name="Text Box 345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634" name="Text Box 345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635" name="Text Box 345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636" name="Text Box 345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637" name="Text Box 345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638" name="Text Box 345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639" name="Text Box 345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640" name="Text Box 345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641" name="Text Box 345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642" name="Text Box 346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643" name="Text Box 346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644" name="Text Box 346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645" name="Text Box 346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646" name="Text Box 346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647" name="Text Box 346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648" name="Text Box 346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649" name="Text Box 346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650" name="Text Box 346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651" name="Text Box 346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652" name="Text Box 347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653" name="Text Box 347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654" name="Text Box 347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655" name="Text Box 347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656" name="Text Box 347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657" name="Text Box 347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658" name="Text Box 347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659" name="Text Box 347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660" name="Text Box 347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661" name="Text Box 347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662" name="Text Box 348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663" name="Text Box 348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664" name="Text Box 348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665" name="Text Box 348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666" name="Text Box 348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667" name="Text Box 348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668" name="Text Box 348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669" name="Text Box 348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670" name="Text Box 348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671" name="Text Box 348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672" name="Text Box 349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673" name="Text Box 349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674" name="Text Box 349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675" name="Text Box 349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676" name="Text Box 349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677" name="Text Box 349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678" name="Text Box 349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679" name="Text Box 349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680" name="Text Box 349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681" name="Text Box 349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682" name="Text Box 350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683" name="Text Box 350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684" name="Text Box 350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685" name="Text Box 350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686" name="Text Box 350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687" name="Text Box 350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688" name="Text Box 350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689" name="Text Box 350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690" name="Text Box 350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691" name="Text Box 350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692" name="Text Box 351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693" name="Text Box 351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694" name="Text Box 351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695" name="Text Box 351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696" name="Text Box 351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697" name="Text Box 351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698" name="Text Box 351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699" name="Text Box 351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700" name="Text Box 351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701" name="Text Box 351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702" name="Text Box 352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703" name="Text Box 352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704" name="Text Box 352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705" name="Text Box 352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706" name="Text Box 352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707" name="Text Box 352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708" name="Text Box 352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709" name="Text Box 352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710" name="Text Box 352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711" name="Text Box 352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712" name="Text Box 353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713" name="Text Box 353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714" name="Text Box 353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715" name="Text Box 353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716" name="Text Box 353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717" name="Text Box 353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718" name="Text Box 353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719" name="Text Box 353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720" name="Text Box 353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721" name="Text Box 353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722" name="Text Box 354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723" name="Text Box 354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724" name="Text Box 354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725" name="Text Box 354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726" name="Text Box 354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727" name="Text Box 354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728" name="Text Box 354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729" name="Text Box 354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730" name="Text Box 354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731" name="Text Box 354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732" name="Text Box 355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733" name="Text Box 355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734" name="Text Box 355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735" name="Text Box 355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736" name="Text Box 355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737" name="Text Box 355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738" name="Text Box 355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739" name="Text Box 355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740" name="Text Box 355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741" name="Text Box 355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742" name="Text Box 356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743" name="Text Box 356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744" name="Text Box 356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745" name="Text Box 356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746" name="Text Box 356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747" name="Text Box 356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748" name="Text Box 356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749" name="Text Box 356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750" name="Text Box 356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751" name="Text Box 356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752" name="Text Box 357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753" name="Text Box 357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754" name="Text Box 357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755" name="Text Box 357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756" name="Text Box 357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757" name="Text Box 357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758" name="Text Box 357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759" name="Text Box 357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760" name="Text Box 357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761" name="Text Box 357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762" name="Text Box 358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763" name="Text Box 358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764" name="Text Box 358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765" name="Text Box 358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766" name="Text Box 358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767" name="Text Box 358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768" name="Text Box 358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769" name="Text Box 358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770" name="Text Box 358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771" name="Text Box 358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772" name="Text Box 359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773" name="Text Box 359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774" name="Text Box 359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775" name="Text Box 359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776" name="Text Box 359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777" name="Text Box 359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778" name="Text Box 359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779" name="Text Box 359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780" name="Text Box 359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781" name="Text Box 359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782" name="Text Box 360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783" name="Text Box 360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784" name="Text Box 360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785" name="Text Box 360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786" name="Text Box 360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787" name="Text Box 360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788" name="Text Box 360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789" name="Text Box 360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790" name="Text Box 360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791" name="Text Box 360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792" name="Text Box 361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793" name="Text Box 361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794" name="Text Box 361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795" name="Text Box 361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796" name="Text Box 361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797" name="Text Box 361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798" name="Text Box 361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799" name="Text Box 361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800" name="Text Box 361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801" name="Text Box 361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802" name="Text Box 362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803" name="Text Box 362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804" name="Text Box 362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805" name="Text Box 362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806" name="Text Box 362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807" name="Text Box 362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808" name="Text Box 362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809" name="Text Box 362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810" name="Text Box 362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811" name="Text Box 362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812" name="Text Box 363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813" name="Text Box 363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814" name="Text Box 363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815" name="Text Box 363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816" name="Text Box 363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817" name="Text Box 363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818" name="Text Box 363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819" name="Text Box 363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820" name="Text Box 363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821" name="Text Box 363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822" name="Text Box 364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823" name="Text Box 364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824" name="Text Box 364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825" name="Text Box 364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826" name="Text Box 364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827" name="Text Box 364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828" name="Text Box 364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829" name="Text Box 364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830" name="Text Box 364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831" name="Text Box 364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832" name="Text Box 365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833" name="Text Box 365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834" name="Text Box 365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835" name="Text Box 365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836" name="Text Box 365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837" name="Text Box 365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838" name="Text Box 365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839" name="Text Box 365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840" name="Text Box 365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841" name="Text Box 365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842" name="Text Box 366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843" name="Text Box 366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844" name="Text Box 366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845" name="Text Box 366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846" name="Text Box 366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847" name="Text Box 366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848" name="Text Box 366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849" name="Text Box 366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850" name="Text Box 366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851" name="Text Box 366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852" name="Text Box 367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853" name="Text Box 367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854" name="Text Box 367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855" name="Text Box 367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856" name="Text Box 367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857" name="Text Box 367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858" name="Text Box 367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859" name="Text Box 367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860" name="Text Box 367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861" name="Text Box 367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862" name="Text Box 368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863" name="Text Box 368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864" name="Text Box 368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865" name="Text Box 368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866" name="Text Box 368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867" name="Text Box 368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868" name="Text Box 368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869" name="Text Box 368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870" name="Text Box 368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871" name="Text Box 368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872" name="Text Box 369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873" name="Text Box 369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874" name="Text Box 369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875" name="Text Box 369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876" name="Text Box 369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877" name="Text Box 369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878" name="Text Box 369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879" name="Text Box 369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880" name="Text Box 369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881" name="Text Box 369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882" name="Text Box 370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883" name="Text Box 370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884" name="Text Box 370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885" name="Text Box 370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886" name="Text Box 370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887" name="Text Box 370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888" name="Text Box 370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889" name="Text Box 370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890" name="Text Box 370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891" name="Text Box 370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892" name="Text Box 371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893" name="Text Box 371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894" name="Text Box 371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895" name="Text Box 371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896" name="Text Box 371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897" name="Text Box 371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898" name="Text Box 371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899" name="Text Box 371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900" name="Text Box 371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901" name="Text Box 371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902" name="Text Box 372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903" name="Text Box 372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904" name="Text Box 372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905" name="Text Box 372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906" name="Text Box 372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907" name="Text Box 372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908" name="Text Box 372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909" name="Text Box 372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910" name="Text Box 372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911" name="Text Box 372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912" name="Text Box 373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913" name="Text Box 373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914" name="Text Box 373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915" name="Text Box 373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916" name="Text Box 373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917" name="Text Box 373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918" name="Text Box 373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919" name="Text Box 373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920" name="Text Box 373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921" name="Text Box 373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922" name="Text Box 374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923" name="Text Box 374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924" name="Text Box 374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925" name="Text Box 374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926" name="Text Box 374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927" name="Text Box 374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928" name="Text Box 374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929" name="Text Box 374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930" name="Text Box 374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931" name="Text Box 374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932" name="Text Box 375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933" name="Text Box 375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934" name="Text Box 375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935" name="Text Box 375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936" name="Text Box 375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937" name="Text Box 375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938" name="Text Box 375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939" name="Text Box 375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940" name="Text Box 375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941" name="Text Box 375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942" name="Text Box 376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943" name="Text Box 376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944" name="Text Box 376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945" name="Text Box 376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946" name="Text Box 376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947" name="Text Box 376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948" name="Text Box 376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949" name="Text Box 376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950" name="Text Box 376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951" name="Text Box 376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952" name="Text Box 377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953" name="Text Box 377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954" name="Text Box 377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955" name="Text Box 377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956" name="Text Box 377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957" name="Text Box 377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958" name="Text Box 377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959" name="Text Box 377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960" name="Text Box 377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961" name="Text Box 377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962" name="Text Box 378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963" name="Text Box 378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964" name="Text Box 378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965" name="Text Box 378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966" name="Text Box 378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967" name="Text Box 378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968" name="Text Box 378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969" name="Text Box 378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970" name="Text Box 378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971" name="Text Box 378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972" name="Text Box 379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973" name="Text Box 379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974" name="Text Box 379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975" name="Text Box 379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976" name="Text Box 379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977" name="Text Box 379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978" name="Text Box 379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979" name="Text Box 379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980" name="Text Box 379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981" name="Text Box 379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982" name="Text Box 380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983" name="Text Box 380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984" name="Text Box 380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985" name="Text Box 380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986" name="Text Box 380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987" name="Text Box 380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988" name="Text Box 380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989" name="Text Box 380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990" name="Text Box 380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991" name="Text Box 380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992" name="Text Box 381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993" name="Text Box 381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994" name="Text Box 381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995" name="Text Box 381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996" name="Text Box 381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997" name="Text Box 381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998" name="Text Box 381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3999" name="Text Box 381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000" name="Text Box 381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001" name="Text Box 381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002" name="Text Box 382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003" name="Text Box 382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004" name="Text Box 382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005" name="Text Box 382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006" name="Text Box 382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007" name="Text Box 382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008" name="Text Box 382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009" name="Text Box 382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010" name="Text Box 382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011" name="Text Box 382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012" name="Text Box 383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013" name="Text Box 383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014" name="Text Box 383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015" name="Text Box 383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016" name="Text Box 383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017" name="Text Box 383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018" name="Text Box 383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019" name="Text Box 383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020" name="Text Box 383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021" name="Text Box 383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022" name="Text Box 384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023" name="Text Box 384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024" name="Text Box 384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025" name="Text Box 384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026" name="Text Box 384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027" name="Text Box 384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028" name="Text Box 384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029" name="Text Box 384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030" name="Text Box 384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031" name="Text Box 384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032" name="Text Box 385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033" name="Text Box 385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034" name="Text Box 385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035" name="Text Box 385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036" name="Text Box 385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037" name="Text Box 385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038" name="Text Box 385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039" name="Text Box 385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040" name="Text Box 385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041" name="Text Box 385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042" name="Text Box 386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043" name="Text Box 386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044" name="Text Box 386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045" name="Text Box 386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046" name="Text Box 386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047" name="Text Box 386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048" name="Text Box 386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049" name="Text Box 386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050" name="Text Box 386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051" name="Text Box 386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052" name="Text Box 387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053" name="Text Box 387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054" name="Text Box 387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055" name="Text Box 387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056" name="Text Box 387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057" name="Text Box 387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058" name="Text Box 387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059" name="Text Box 387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060" name="Text Box 387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061" name="Text Box 387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062" name="Text Box 388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063" name="Text Box 388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064" name="Text Box 388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065" name="Text Box 388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066" name="Text Box 388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067" name="Text Box 388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068" name="Text Box 388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069" name="Text Box 388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070" name="Text Box 388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071" name="Text Box 388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072" name="Text Box 389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073" name="Text Box 389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074" name="Text Box 389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075" name="Text Box 389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076" name="Text Box 389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077" name="Text Box 389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078" name="Text Box 389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079" name="Text Box 389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080" name="Text Box 389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081" name="Text Box 389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082" name="Text Box 390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083" name="Text Box 390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084" name="Text Box 390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085" name="Text Box 390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086" name="Text Box 390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087" name="Text Box 390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088" name="Text Box 390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089" name="Text Box 390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090" name="Text Box 390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091" name="Text Box 390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092" name="Text Box 391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093" name="Text Box 391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094" name="Text Box 391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095" name="Text Box 391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096" name="Text Box 391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097" name="Text Box 391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098" name="Text Box 391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099" name="Text Box 391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100" name="Text Box 391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101" name="Text Box 391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102" name="Text Box 392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103" name="Text Box 392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104" name="Text Box 392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105" name="Text Box 392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106" name="Text Box 392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107" name="Text Box 392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108" name="Text Box 392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109" name="Text Box 392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110" name="Text Box 392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111" name="Text Box 392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112" name="Text Box 393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113" name="Text Box 393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114" name="Text Box 393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115" name="Text Box 393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116" name="Text Box 393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117" name="Text Box 393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118" name="Text Box 393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119" name="Text Box 393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120" name="Text Box 393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121" name="Text Box 393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122" name="Text Box 394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123" name="Text Box 394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124" name="Text Box 394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125" name="Text Box 394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126" name="Text Box 394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127" name="Text Box 394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128" name="Text Box 394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129" name="Text Box 394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130" name="Text Box 394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131" name="Text Box 394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132" name="Text Box 395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133" name="Text Box 395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134" name="Text Box 395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135" name="Text Box 395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136" name="Text Box 395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137" name="Text Box 395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138" name="Text Box 395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139" name="Text Box 395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140" name="Text Box 395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141" name="Text Box 395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142" name="Text Box 396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143" name="Text Box 396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144" name="Text Box 396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145" name="Text Box 396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146" name="Text Box 396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147" name="Text Box 396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148" name="Text Box 396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149" name="Text Box 396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150" name="Text Box 396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151" name="Text Box 396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152" name="Text Box 397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153" name="Text Box 397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154" name="Text Box 397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155" name="Text Box 397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156" name="Text Box 397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157" name="Text Box 397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158" name="Text Box 397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159" name="Text Box 397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160" name="Text Box 397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161" name="Text Box 397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162" name="Text Box 398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163" name="Text Box 398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164" name="Text Box 398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165" name="Text Box 398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166" name="Text Box 398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167" name="Text Box 398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168" name="Text Box 398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169" name="Text Box 398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170" name="Text Box 398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171" name="Text Box 398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172" name="Text Box 399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173" name="Text Box 399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174" name="Text Box 399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175" name="Text Box 399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176" name="Text Box 399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177" name="Text Box 399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178" name="Text Box 399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179" name="Text Box 399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180" name="Text Box 399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181" name="Text Box 399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182" name="Text Box 400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183" name="Text Box 400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184" name="Text Box 400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185" name="Text Box 400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186" name="Text Box 400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187" name="Text Box 400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188" name="Text Box 400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189" name="Text Box 400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190" name="Text Box 400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191" name="Text Box 400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192" name="Text Box 401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193" name="Text Box 401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194" name="Text Box 401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195" name="Text Box 401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196" name="Text Box 401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197" name="Text Box 401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198" name="Text Box 401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199" name="Text Box 401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200" name="Text Box 401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201" name="Text Box 401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202" name="Text Box 402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203" name="Text Box 402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204" name="Text Box 402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205" name="Text Box 402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206" name="Text Box 402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207" name="Text Box 402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208" name="Text Box 402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209" name="Text Box 402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210" name="Text Box 402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211" name="Text Box 402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212" name="Text Box 403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213" name="Text Box 403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214" name="Text Box 403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215" name="Text Box 403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216" name="Text Box 403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217" name="Text Box 403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218" name="Text Box 403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219" name="Text Box 403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220" name="Text Box 403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221" name="Text Box 403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222" name="Text Box 404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223" name="Text Box 404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224" name="Text Box 404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225" name="Text Box 404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226" name="Text Box 404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227" name="Text Box 404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228" name="Text Box 404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229" name="Text Box 404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230" name="Text Box 404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231" name="Text Box 404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232" name="Text Box 405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233" name="Text Box 405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234" name="Text Box 405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235" name="Text Box 405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236" name="Text Box 405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237" name="Text Box 405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238" name="Text Box 405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239" name="Text Box 405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240" name="Text Box 405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241" name="Text Box 405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242" name="Text Box 406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243" name="Text Box 406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244" name="Text Box 406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245" name="Text Box 406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246" name="Text Box 406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247" name="Text Box 406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248" name="Text Box 406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249" name="Text Box 406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250" name="Text Box 406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251" name="Text Box 406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252" name="Text Box 407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253" name="Text Box 407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254" name="Text Box 407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255" name="Text Box 407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256" name="Text Box 407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257" name="Text Box 407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258" name="Text Box 407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259" name="Text Box 407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260" name="Text Box 407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261" name="Text Box 407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262" name="Text Box 408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263" name="Text Box 408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264" name="Text Box 408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265" name="Text Box 408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266" name="Text Box 408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267" name="Text Box 408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268" name="Text Box 408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269" name="Text Box 408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270" name="Text Box 408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271" name="Text Box 408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272" name="Text Box 409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273" name="Text Box 409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274" name="Text Box 409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275" name="Text Box 409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276" name="Text Box 409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277" name="Text Box 409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278" name="Text Box 409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279" name="Text Box 409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280" name="Text Box 409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281" name="Text Box 409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282" name="Text Box 410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283" name="Text Box 410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284" name="Text Box 410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285" name="Text Box 410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286" name="Text Box 410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287" name="Text Box 410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288" name="Text Box 410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289" name="Text Box 410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290" name="Text Box 410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291" name="Text Box 410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292" name="Text Box 411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293" name="Text Box 411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294" name="Text Box 411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295" name="Text Box 411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296" name="Text Box 411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297" name="Text Box 411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298" name="Text Box 411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299" name="Text Box 411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300" name="Text Box 411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301" name="Text Box 411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302" name="Text Box 412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303" name="Text Box 412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304" name="Text Box 412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305" name="Text Box 412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306" name="Text Box 412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307" name="Text Box 412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308" name="Text Box 412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309" name="Text Box 412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310" name="Text Box 412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311" name="Text Box 412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312" name="Text Box 413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313" name="Text Box 413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314" name="Text Box 413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315" name="Text Box 413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316" name="Text Box 413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317" name="Text Box 413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318" name="Text Box 413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319" name="Text Box 413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320" name="Text Box 413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321" name="Text Box 413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322" name="Text Box 414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323" name="Text Box 414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324" name="Text Box 414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325" name="Text Box 414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326" name="Text Box 414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327" name="Text Box 414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328" name="Text Box 414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329" name="Text Box 414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330" name="Text Box 414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331" name="Text Box 414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332" name="Text Box 415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333" name="Text Box 415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334" name="Text Box 415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335" name="Text Box 415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336" name="Text Box 415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337" name="Text Box 415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338" name="Text Box 415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339" name="Text Box 415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340" name="Text Box 415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341" name="Text Box 415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342" name="Text Box 416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343" name="Text Box 416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344" name="Text Box 416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345" name="Text Box 416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346" name="Text Box 416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347" name="Text Box 416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348" name="Text Box 416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349" name="Text Box 416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350" name="Text Box 416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351" name="Text Box 416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352" name="Text Box 417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353" name="Text Box 417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354" name="Text Box 417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355" name="Text Box 417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356" name="Text Box 417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357" name="Text Box 417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358" name="Text Box 417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359" name="Text Box 417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360" name="Text Box 417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361" name="Text Box 417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362" name="Text Box 418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363" name="Text Box 418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364" name="Text Box 418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365" name="Text Box 418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366" name="Text Box 418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367" name="Text Box 418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368" name="Text Box 418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369" name="Text Box 418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370" name="Text Box 418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371" name="Text Box 418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372" name="Text Box 419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373" name="Text Box 419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374" name="Text Box 419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375" name="Text Box 419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376" name="Text Box 419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377" name="Text Box 419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378" name="Text Box 419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379" name="Text Box 419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380" name="Text Box 419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381" name="Text Box 419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382" name="Text Box 420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383" name="Text Box 420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384" name="Text Box 420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385" name="Text Box 420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386" name="Text Box 420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387" name="Text Box 420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388" name="Text Box 420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389" name="Text Box 420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390" name="Text Box 420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391" name="Text Box 420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392" name="Text Box 421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393" name="Text Box 421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394" name="Text Box 421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395" name="Text Box 421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396" name="Text Box 421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397" name="Text Box 421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398" name="Text Box 421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399" name="Text Box 421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400" name="Text Box 421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401" name="Text Box 421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402" name="Text Box 422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403" name="Text Box 422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404" name="Text Box 422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405" name="Text Box 422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406" name="Text Box 422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407" name="Text Box 422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408" name="Text Box 422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409" name="Text Box 422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410" name="Text Box 422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411" name="Text Box 422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412" name="Text Box 423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413" name="Text Box 423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414" name="Text Box 423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415" name="Text Box 423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416" name="Text Box 423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417" name="Text Box 423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418" name="Text Box 423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419" name="Text Box 423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420" name="Text Box 423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421" name="Text Box 423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422" name="Text Box 424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423" name="Text Box 424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424" name="Text Box 424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425" name="Text Box 424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426" name="Text Box 424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427" name="Text Box 424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428" name="Text Box 424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429" name="Text Box 424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430" name="Text Box 424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431" name="Text Box 424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432" name="Text Box 425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433" name="Text Box 425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434" name="Text Box 425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435" name="Text Box 425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436" name="Text Box 425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437" name="Text Box 425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438" name="Text Box 425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439" name="Text Box 425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440" name="Text Box 425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441" name="Text Box 425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442" name="Text Box 426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443" name="Text Box 426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444" name="Text Box 426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445" name="Text Box 426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446" name="Text Box 426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447" name="Text Box 426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448" name="Text Box 426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449" name="Text Box 426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450" name="Text Box 426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451" name="Text Box 426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452" name="Text Box 427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453" name="Text Box 427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454" name="Text Box 427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455" name="Text Box 427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456" name="Text Box 427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457" name="Text Box 427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458" name="Text Box 427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459" name="Text Box 427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460" name="Text Box 427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461" name="Text Box 427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462" name="Text Box 428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463" name="Text Box 428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464" name="Text Box 428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465" name="Text Box 428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466" name="Text Box 428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467" name="Text Box 428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468" name="Text Box 428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469" name="Text Box 428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470" name="Text Box 428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471" name="Text Box 428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472" name="Text Box 429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473" name="Text Box 429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474" name="Text Box 429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475" name="Text Box 429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476" name="Text Box 429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477" name="Text Box 429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478" name="Text Box 429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479" name="Text Box 429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480" name="Text Box 429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481" name="Text Box 429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482" name="Text Box 430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483" name="Text Box 430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484" name="Text Box 430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485" name="Text Box 430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486" name="Text Box 430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487" name="Text Box 430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488" name="Text Box 430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489" name="Text Box 430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490" name="Text Box 430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491" name="Text Box 430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492" name="Text Box 431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493" name="Text Box 431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494" name="Text Box 431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495" name="Text Box 431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496" name="Text Box 431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497" name="Text Box 431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498" name="Text Box 431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499" name="Text Box 431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500" name="Text Box 431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501" name="Text Box 431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502" name="Text Box 432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503" name="Text Box 432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504" name="Text Box 432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505" name="Text Box 432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506" name="Text Box 432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507" name="Text Box 432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508" name="Text Box 432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509" name="Text Box 432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510" name="Text Box 432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511" name="Text Box 432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512" name="Text Box 433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513" name="Text Box 433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514" name="Text Box 433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515" name="Text Box 433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516" name="Text Box 433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517" name="Text Box 433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518" name="Text Box 433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519" name="Text Box 433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520" name="Text Box 433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521" name="Text Box 433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522" name="Text Box 434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523" name="Text Box 434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524" name="Text Box 434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525" name="Text Box 434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526" name="Text Box 434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527" name="Text Box 434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528" name="Text Box 434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529" name="Text Box 434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530" name="Text Box 434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531" name="Text Box 434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532" name="Text Box 435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533" name="Text Box 435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534" name="Text Box 435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535" name="Text Box 435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536" name="Text Box 435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537" name="Text Box 435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538" name="Text Box 435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539" name="Text Box 435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540" name="Text Box 435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541" name="Text Box 435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542" name="Text Box 436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543" name="Text Box 436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544" name="Text Box 436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545" name="Text Box 436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546" name="Text Box 436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547" name="Text Box 436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548" name="Text Box 436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549" name="Text Box 436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550" name="Text Box 436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551" name="Text Box 436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552" name="Text Box 437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553" name="Text Box 437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554" name="Text Box 437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555" name="Text Box 437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556" name="Text Box 437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557" name="Text Box 437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558" name="Text Box 437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559" name="Text Box 437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560" name="Text Box 437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561" name="Text Box 437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562" name="Text Box 438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563" name="Text Box 438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564" name="Text Box 438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565" name="Text Box 438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566" name="Text Box 438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567" name="Text Box 438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568" name="Text Box 438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569" name="Text Box 438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570" name="Text Box 438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571" name="Text Box 438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572" name="Text Box 439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573" name="Text Box 439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574" name="Text Box 439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575" name="Text Box 439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576" name="Text Box 439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577" name="Text Box 439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578" name="Text Box 439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579" name="Text Box 439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580" name="Text Box 439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581" name="Text Box 439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582" name="Text Box 440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583" name="Text Box 440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584" name="Text Box 440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585" name="Text Box 440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586" name="Text Box 440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587" name="Text Box 440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588" name="Text Box 440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589" name="Text Box 440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590" name="Text Box 440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591" name="Text Box 440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592" name="Text Box 441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593" name="Text Box 441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594" name="Text Box 441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595" name="Text Box 441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596" name="Text Box 441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597" name="Text Box 441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598" name="Text Box 441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599" name="Text Box 441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600" name="Text Box 441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601" name="Text Box 441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602" name="Text Box 442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603" name="Text Box 442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604" name="Text Box 442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605" name="Text Box 442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606" name="Text Box 442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607" name="Text Box 442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608" name="Text Box 442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609" name="Text Box 442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610" name="Text Box 442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611" name="Text Box 442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612" name="Text Box 443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613" name="Text Box 443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614" name="Text Box 443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615" name="Text Box 443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616" name="Text Box 443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617" name="Text Box 443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618" name="Text Box 443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619" name="Text Box 443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620" name="Text Box 443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621" name="Text Box 443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622" name="Text Box 444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623" name="Text Box 444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624" name="Text Box 444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625" name="Text Box 444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626" name="Text Box 444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627" name="Text Box 444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628" name="Text Box 444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629" name="Text Box 444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630" name="Text Box 444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631" name="Text Box 444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632" name="Text Box 445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633" name="Text Box 445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634" name="Text Box 445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635" name="Text Box 445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636" name="Text Box 445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637" name="Text Box 445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638" name="Text Box 445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639" name="Text Box 445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640" name="Text Box 445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641" name="Text Box 445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642" name="Text Box 446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643" name="Text Box 446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644" name="Text Box 446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645" name="Text Box 446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646" name="Text Box 446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647" name="Text Box 446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648" name="Text Box 446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649" name="Text Box 446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650" name="Text Box 446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651" name="Text Box 446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652" name="Text Box 447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653" name="Text Box 447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654" name="Text Box 447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655" name="Text Box 447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656" name="Text Box 447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657" name="Text Box 447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658" name="Text Box 447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659" name="Text Box 447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660" name="Text Box 447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661" name="Text Box 447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662" name="Text Box 448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663" name="Text Box 448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664" name="Text Box 448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665" name="Text Box 448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666" name="Text Box 448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667" name="Text Box 448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668" name="Text Box 448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669" name="Text Box 448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670" name="Text Box 448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671" name="Text Box 448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672" name="Text Box 449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673" name="Text Box 449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674" name="Text Box 449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675" name="Text Box 449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676" name="Text Box 449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677" name="Text Box 449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678" name="Text Box 449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679" name="Text Box 449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680" name="Text Box 449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681" name="Text Box 449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682" name="Text Box 450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683" name="Text Box 450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684" name="Text Box 450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685" name="Text Box 450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686" name="Text Box 450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687" name="Text Box 450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688" name="Text Box 450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689" name="Text Box 450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690" name="Text Box 450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691" name="Text Box 450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692" name="Text Box 451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693" name="Text Box 451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694" name="Text Box 451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695" name="Text Box 451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696" name="Text Box 451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697" name="Text Box 451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698" name="Text Box 451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699" name="Text Box 451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700" name="Text Box 451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701" name="Text Box 451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702" name="Text Box 452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703" name="Text Box 452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704" name="Text Box 452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705" name="Text Box 452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706" name="Text Box 452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707" name="Text Box 452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708" name="Text Box 452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709" name="Text Box 452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710" name="Text Box 452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711" name="Text Box 452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712" name="Text Box 453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713" name="Text Box 453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714" name="Text Box 453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715" name="Text Box 453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716" name="Text Box 453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717" name="Text Box 453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718" name="Text Box 453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719" name="Text Box 453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720" name="Text Box 453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721" name="Text Box 453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722" name="Text Box 454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723" name="Text Box 454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724" name="Text Box 454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725" name="Text Box 454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726" name="Text Box 454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727" name="Text Box 454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728" name="Text Box 454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729" name="Text Box 454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730" name="Text Box 454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731" name="Text Box 454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732" name="Text Box 455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733" name="Text Box 455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734" name="Text Box 455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735" name="Text Box 455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736" name="Text Box 455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737" name="Text Box 455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738" name="Text Box 455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739" name="Text Box 455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740" name="Text Box 455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741" name="Text Box 455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742" name="Text Box 456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743" name="Text Box 456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744" name="Text Box 456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745" name="Text Box 456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746" name="Text Box 456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747" name="Text Box 456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748" name="Text Box 456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749" name="Text Box 456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750" name="Text Box 456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751" name="Text Box 456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752" name="Text Box 457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753" name="Text Box 457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754" name="Text Box 457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755" name="Text Box 457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756" name="Text Box 457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757" name="Text Box 457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758" name="Text Box 457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759" name="Text Box 457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760" name="Text Box 457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761" name="Text Box 457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762" name="Text Box 458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763" name="Text Box 458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764" name="Text Box 458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765" name="Text Box 458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766" name="Text Box 458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767" name="Text Box 458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768" name="Text Box 458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769" name="Text Box 458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770" name="Text Box 458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771" name="Text Box 458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772" name="Text Box 459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773" name="Text Box 459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774" name="Text Box 459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775" name="Text Box 459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776" name="Text Box 459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777" name="Text Box 459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778" name="Text Box 459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779" name="Text Box 459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780" name="Text Box 459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781" name="Text Box 459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782" name="Text Box 460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783" name="Text Box 460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784" name="Text Box 460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785" name="Text Box 460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786" name="Text Box 460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787" name="Text Box 460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788" name="Text Box 460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789" name="Text Box 460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790" name="Text Box 460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791" name="Text Box 460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792" name="Text Box 461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793" name="Text Box 461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794" name="Text Box 461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795" name="Text Box 461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796" name="Text Box 461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797" name="Text Box 461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798" name="Text Box 461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799" name="Text Box 461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800" name="Text Box 461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801" name="Text Box 461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802" name="Text Box 462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803" name="Text Box 462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804" name="Text Box 462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805" name="Text Box 462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806" name="Text Box 462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807" name="Text Box 462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808" name="Text Box 462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809" name="Text Box 462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810" name="Text Box 462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811" name="Text Box 462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812" name="Text Box 463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813" name="Text Box 463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814" name="Text Box 463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815" name="Text Box 463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816" name="Text Box 463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817" name="Text Box 463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818" name="Text Box 463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819" name="Text Box 463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820" name="Text Box 463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821" name="Text Box 463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822" name="Text Box 464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823" name="Text Box 464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824" name="Text Box 464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825" name="Text Box 464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826" name="Text Box 464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827" name="Text Box 464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828" name="Text Box 464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829" name="Text Box 464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830" name="Text Box 464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831" name="Text Box 464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832" name="Text Box 465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833" name="Text Box 465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834" name="Text Box 465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835" name="Text Box 465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836" name="Text Box 465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837" name="Text Box 465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838" name="Text Box 465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839" name="Text Box 465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840" name="Text Box 465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841" name="Text Box 465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842" name="Text Box 466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843" name="Text Box 466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844" name="Text Box 466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845" name="Text Box 466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846" name="Text Box 466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847" name="Text Box 466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848" name="Text Box 466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849" name="Text Box 466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850" name="Text Box 466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851" name="Text Box 466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852" name="Text Box 467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853" name="Text Box 467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854" name="Text Box 467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855" name="Text Box 467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856" name="Text Box 467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857" name="Text Box 467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858" name="Text Box 467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859" name="Text Box 467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860" name="Text Box 467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861" name="Text Box 467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862" name="Text Box 468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863" name="Text Box 468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864" name="Text Box 468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865" name="Text Box 468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866" name="Text Box 468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867" name="Text Box 468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868" name="Text Box 468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869" name="Text Box 468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870" name="Text Box 468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871" name="Text Box 468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872" name="Text Box 469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873" name="Text Box 469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874" name="Text Box 469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875" name="Text Box 469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876" name="Text Box 469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877" name="Text Box 469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878" name="Text Box 469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879" name="Text Box 469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880" name="Text Box 469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881" name="Text Box 469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882" name="Text Box 470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883" name="Text Box 470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884" name="Text Box 470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885" name="Text Box 470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886" name="Text Box 470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887" name="Text Box 470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888" name="Text Box 470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889" name="Text Box 470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890" name="Text Box 470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891" name="Text Box 470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892" name="Text Box 471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893" name="Text Box 471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894" name="Text Box 471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895" name="Text Box 471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896" name="Text Box 471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897" name="Text Box 471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898" name="Text Box 471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899" name="Text Box 471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900" name="Text Box 471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901" name="Text Box 471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902" name="Text Box 472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903" name="Text Box 472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904" name="Text Box 472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905" name="Text Box 472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906" name="Text Box 472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907" name="Text Box 472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908" name="Text Box 472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909" name="Text Box 472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910" name="Text Box 472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911" name="Text Box 472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912" name="Text Box 473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913" name="Text Box 473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914" name="Text Box 473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915" name="Text Box 473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916" name="Text Box 473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917" name="Text Box 473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918" name="Text Box 473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919" name="Text Box 473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920" name="Text Box 473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921" name="Text Box 473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922" name="Text Box 474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923" name="Text Box 474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924" name="Text Box 474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925" name="Text Box 474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926" name="Text Box 474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927" name="Text Box 474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928" name="Text Box 474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929" name="Text Box 474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930" name="Text Box 474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931" name="Text Box 474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932" name="Text Box 475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933" name="Text Box 475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934" name="Text Box 475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935" name="Text Box 475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936" name="Text Box 475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937" name="Text Box 475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938" name="Text Box 475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939" name="Text Box 475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940" name="Text Box 475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941" name="Text Box 475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942" name="Text Box 476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943" name="Text Box 476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944" name="Text Box 476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945" name="Text Box 476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946" name="Text Box 476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947" name="Text Box 476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948" name="Text Box 476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949" name="Text Box 476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950" name="Text Box 476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951" name="Text Box 476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952" name="Text Box 477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953" name="Text Box 477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954" name="Text Box 477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955" name="Text Box 477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956" name="Text Box 477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957" name="Text Box 477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958" name="Text Box 477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959" name="Text Box 477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960" name="Text Box 477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961" name="Text Box 477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962" name="Text Box 478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963" name="Text Box 478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964" name="Text Box 478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965" name="Text Box 478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966" name="Text Box 478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967" name="Text Box 478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968" name="Text Box 478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969" name="Text Box 478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970" name="Text Box 478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971" name="Text Box 478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972" name="Text Box 479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973" name="Text Box 479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974" name="Text Box 479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975" name="Text Box 479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976" name="Text Box 479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977" name="Text Box 479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978" name="Text Box 479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979" name="Text Box 479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980" name="Text Box 479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981" name="Text Box 479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982" name="Text Box 480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983" name="Text Box 480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984" name="Text Box 480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985" name="Text Box 480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986" name="Text Box 480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987" name="Text Box 480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988" name="Text Box 480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989" name="Text Box 480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990" name="Text Box 480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991" name="Text Box 480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992" name="Text Box 481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993" name="Text Box 481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994" name="Text Box 481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995" name="Text Box 481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996" name="Text Box 481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997" name="Text Box 481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998" name="Text Box 481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4999" name="Text Box 481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000" name="Text Box 481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001" name="Text Box 481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002" name="Text Box 482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003" name="Text Box 482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004" name="Text Box 482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005" name="Text Box 482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006" name="Text Box 482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007" name="Text Box 482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008" name="Text Box 482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009" name="Text Box 482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010" name="Text Box 482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011" name="Text Box 482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012" name="Text Box 483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013" name="Text Box 483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014" name="Text Box 483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015" name="Text Box 483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016" name="Text Box 483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017" name="Text Box 483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018" name="Text Box 483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019" name="Text Box 483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020" name="Text Box 483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021" name="Text Box 483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022" name="Text Box 484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023" name="Text Box 484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024" name="Text Box 484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025" name="Text Box 484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026" name="Text Box 484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027" name="Text Box 484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028" name="Text Box 484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029" name="Text Box 484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030" name="Text Box 484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031" name="Text Box 484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032" name="Text Box 485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033" name="Text Box 485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034" name="Text Box 485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035" name="Text Box 485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036" name="Text Box 485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037" name="Text Box 485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038" name="Text Box 485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039" name="Text Box 485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040" name="Text Box 485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041" name="Text Box 485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042" name="Text Box 486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043" name="Text Box 486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044" name="Text Box 486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045" name="Text Box 486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046" name="Text Box 486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047" name="Text Box 486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048" name="Text Box 486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049" name="Text Box 486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050" name="Text Box 486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051" name="Text Box 486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052" name="Text Box 487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053" name="Text Box 487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054" name="Text Box 487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055" name="Text Box 487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056" name="Text Box 487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057" name="Text Box 487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058" name="Text Box 487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059" name="Text Box 487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060" name="Text Box 487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061" name="Text Box 487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062" name="Text Box 488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063" name="Text Box 488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064" name="Text Box 488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065" name="Text Box 488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066" name="Text Box 488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067" name="Text Box 488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068" name="Text Box 488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069" name="Text Box 488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070" name="Text Box 488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071" name="Text Box 488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072" name="Text Box 489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073" name="Text Box 489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074" name="Text Box 489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075" name="Text Box 489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076" name="Text Box 489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077" name="Text Box 489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078" name="Text Box 489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079" name="Text Box 489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080" name="Text Box 489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081" name="Text Box 489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082" name="Text Box 490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083" name="Text Box 490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084" name="Text Box 490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085" name="Text Box 490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086" name="Text Box 490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087" name="Text Box 490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088" name="Text Box 490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089" name="Text Box 490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090" name="Text Box 490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091" name="Text Box 490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092" name="Text Box 491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093" name="Text Box 491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094" name="Text Box 491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095" name="Text Box 491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096" name="Text Box 491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097" name="Text Box 491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098" name="Text Box 491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099" name="Text Box 491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100" name="Text Box 491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101" name="Text Box 491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102" name="Text Box 492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103" name="Text Box 492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104" name="Text Box 492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105" name="Text Box 492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106" name="Text Box 492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107" name="Text Box 492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108" name="Text Box 492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109" name="Text Box 492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110" name="Text Box 492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111" name="Text Box 492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112" name="Text Box 493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113" name="Text Box 493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114" name="Text Box 493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115" name="Text Box 493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116" name="Text Box 493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117" name="Text Box 493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118" name="Text Box 493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119" name="Text Box 493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120" name="Text Box 493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121" name="Text Box 493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122" name="Text Box 494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123" name="Text Box 494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124" name="Text Box 494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125" name="Text Box 494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126" name="Text Box 494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127" name="Text Box 494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128" name="Text Box 494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129" name="Text Box 494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130" name="Text Box 494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131" name="Text Box 494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132" name="Text Box 495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133" name="Text Box 495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134" name="Text Box 495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135" name="Text Box 495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136" name="Text Box 495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137" name="Text Box 495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138" name="Text Box 495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139" name="Text Box 495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140" name="Text Box 495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141" name="Text Box 495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142" name="Text Box 496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143" name="Text Box 496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144" name="Text Box 496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145" name="Text Box 496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146" name="Text Box 496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147" name="Text Box 496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148" name="Text Box 496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149" name="Text Box 496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150" name="Text Box 496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151" name="Text Box 496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152" name="Text Box 497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153" name="Text Box 497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154" name="Text Box 497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155" name="Text Box 497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156" name="Text Box 497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157" name="Text Box 497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158" name="Text Box 497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159" name="Text Box 497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160" name="Text Box 497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161" name="Text Box 497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162" name="Text Box 498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163" name="Text Box 498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164" name="Text Box 498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165" name="Text Box 498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166" name="Text Box 498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167" name="Text Box 498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168" name="Text Box 498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169" name="Text Box 498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170" name="Text Box 498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171" name="Text Box 498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172" name="Text Box 499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173" name="Text Box 499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174" name="Text Box 499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175" name="Text Box 499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176" name="Text Box 499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177" name="Text Box 499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178" name="Text Box 499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179" name="Text Box 499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180" name="Text Box 499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181" name="Text Box 499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182" name="Text Box 500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183" name="Text Box 500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184" name="Text Box 500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185" name="Text Box 500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186" name="Text Box 500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187" name="Text Box 500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188" name="Text Box 500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189" name="Text Box 500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190" name="Text Box 500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191" name="Text Box 500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192" name="Text Box 501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193" name="Text Box 501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194" name="Text Box 501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195" name="Text Box 501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196" name="Text Box 501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197" name="Text Box 501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198" name="Text Box 501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199" name="Text Box 501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200" name="Text Box 501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201" name="Text Box 501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202" name="Text Box 502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203" name="Text Box 502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204" name="Text Box 502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205" name="Text Box 502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206" name="Text Box 502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207" name="Text Box 502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208" name="Text Box 502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209" name="Text Box 502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210" name="Text Box 502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211" name="Text Box 502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212" name="Text Box 503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213" name="Text Box 503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214" name="Text Box 503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215" name="Text Box 503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216" name="Text Box 503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217" name="Text Box 503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218" name="Text Box 503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219" name="Text Box 503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220" name="Text Box 503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221" name="Text Box 503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222" name="Text Box 504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223" name="Text Box 504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224" name="Text Box 504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225" name="Text Box 504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226" name="Text Box 504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227" name="Text Box 504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228" name="Text Box 504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229" name="Text Box 504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230" name="Text Box 504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231" name="Text Box 504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232" name="Text Box 505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233" name="Text Box 505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234" name="Text Box 505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235" name="Text Box 505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236" name="Text Box 505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237" name="Text Box 505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238" name="Text Box 505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239" name="Text Box 505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240" name="Text Box 505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241" name="Text Box 505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242" name="Text Box 506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243" name="Text Box 506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244" name="Text Box 506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245" name="Text Box 506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246" name="Text Box 506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247" name="Text Box 506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248" name="Text Box 506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249" name="Text Box 506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250" name="Text Box 506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251" name="Text Box 506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252" name="Text Box 507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253" name="Text Box 507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254" name="Text Box 507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255" name="Text Box 507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256" name="Text Box 507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257" name="Text Box 507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258" name="Text Box 507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259" name="Text Box 507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260" name="Text Box 507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261" name="Text Box 507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262" name="Text Box 508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263" name="Text Box 508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264" name="Text Box 508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265" name="Text Box 508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266" name="Text Box 508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267" name="Text Box 508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268" name="Text Box 508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269" name="Text Box 508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270" name="Text Box 508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271" name="Text Box 508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272" name="Text Box 509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273" name="Text Box 509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274" name="Text Box 509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275" name="Text Box 509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276" name="Text Box 509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277" name="Text Box 509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278" name="Text Box 509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279" name="Text Box 509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280" name="Text Box 509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281" name="Text Box 509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282" name="Text Box 510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283" name="Text Box 510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284" name="Text Box 510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285" name="Text Box 510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286" name="Text Box 510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287" name="Text Box 510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288" name="Text Box 510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289" name="Text Box 510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290" name="Text Box 510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291" name="Text Box 510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292" name="Text Box 511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293" name="Text Box 511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294" name="Text Box 511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295" name="Text Box 511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296" name="Text Box 511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297" name="Text Box 511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298" name="Text Box 511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299" name="Text Box 511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300" name="Text Box 511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301" name="Text Box 511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302" name="Text Box 512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303" name="Text Box 512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304" name="Text Box 512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305" name="Text Box 512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306" name="Text Box 512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307" name="Text Box 512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308" name="Text Box 512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309" name="Text Box 512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310" name="Text Box 512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311" name="Text Box 512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312" name="Text Box 513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313" name="Text Box 513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314" name="Text Box 513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315" name="Text Box 513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316" name="Text Box 513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317" name="Text Box 513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318" name="Text Box 513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319" name="Text Box 513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320" name="Text Box 513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321" name="Text Box 513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322" name="Text Box 514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323" name="Text Box 514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324" name="Text Box 514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325" name="Text Box 514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326" name="Text Box 514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327" name="Text Box 514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328" name="Text Box 514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329" name="Text Box 514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330" name="Text Box 514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331" name="Text Box 514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332" name="Text Box 515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333" name="Text Box 515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334" name="Text Box 515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335" name="Text Box 515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336" name="Text Box 515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337" name="Text Box 515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338" name="Text Box 515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339" name="Text Box 515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340" name="Text Box 515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341" name="Text Box 515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342" name="Text Box 516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343" name="Text Box 516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344" name="Text Box 516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345" name="Text Box 516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346" name="Text Box 516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347" name="Text Box 516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348" name="Text Box 516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349" name="Text Box 516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350" name="Text Box 516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351" name="Text Box 516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352" name="Text Box 517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353" name="Text Box 517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354" name="Text Box 517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355" name="Text Box 517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356" name="Text Box 517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357" name="Text Box 517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358" name="Text Box 517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359" name="Text Box 517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360" name="Text Box 517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361" name="Text Box 517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362" name="Text Box 518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363" name="Text Box 518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364" name="Text Box 518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365" name="Text Box 518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366" name="Text Box 518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367" name="Text Box 518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368" name="Text Box 518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369" name="Text Box 518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370" name="Text Box 518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371" name="Text Box 518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372" name="Text Box 519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373" name="Text Box 519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374" name="Text Box 519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375" name="Text Box 519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376" name="Text Box 519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377" name="Text Box 519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378" name="Text Box 519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379" name="Text Box 519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380" name="Text Box 519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381" name="Text Box 519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382" name="Text Box 520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383" name="Text Box 520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384" name="Text Box 520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385" name="Text Box 520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386" name="Text Box 520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387" name="Text Box 520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388" name="Text Box 520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389" name="Text Box 520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390" name="Text Box 520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391" name="Text Box 520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392" name="Text Box 521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393" name="Text Box 521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394" name="Text Box 521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395" name="Text Box 521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396" name="Text Box 521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397" name="Text Box 521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398" name="Text Box 521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399" name="Text Box 521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400" name="Text Box 521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401" name="Text Box 521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402" name="Text Box 522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403" name="Text Box 522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404" name="Text Box 522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405" name="Text Box 522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406" name="Text Box 522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407" name="Text Box 522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408" name="Text Box 522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409" name="Text Box 5227"/>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410" name="Text Box 5228"/>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411" name="Text Box 5229"/>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412" name="Text Box 5230"/>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413" name="Text Box 5231"/>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414" name="Text Box 5232"/>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415" name="Text Box 5233"/>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416" name="Text Box 5234"/>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417" name="Text Box 5235"/>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908</xdr:row>
      <xdr:rowOff>0</xdr:rowOff>
    </xdr:from>
    <xdr:ext cx="85725" cy="205410"/>
    <xdr:sp macro="" textlink="">
      <xdr:nvSpPr>
        <xdr:cNvPr id="5418" name="Text Box 5236"/>
        <xdr:cNvSpPr txBox="1">
          <a:spLocks noChangeArrowheads="1"/>
        </xdr:cNvSpPr>
      </xdr:nvSpPr>
      <xdr:spPr bwMode="auto">
        <a:xfrm>
          <a:off x="4686300" y="17297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85725</xdr:colOff>
      <xdr:row>1</xdr:row>
      <xdr:rowOff>19050</xdr:rowOff>
    </xdr:to>
    <xdr:sp macro="" textlink="">
      <xdr:nvSpPr>
        <xdr:cNvPr id="2" name="Text Box 25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 name="Text Box 25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 name="Text Box 25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 name="Text Box 25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 name="Text Box 25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 name="Text Box 25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 name="Text Box 25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 name="Text Box 25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 name="Text Box 25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 name="Text Box 25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 name="Text Box 25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 name="Text Box 25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 name="Text Box 25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 name="Text Box 25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 name="Text Box 26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 name="Text Box 26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 name="Text Box 26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 name="Text Box 26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 name="Text Box 26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 name="Text Box 26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 name="Text Box 26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 name="Text Box 26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 name="Text Box 26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 name="Text Box 26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 name="Text Box 26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 name="Text Box 26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 name="Text Box 26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 name="Text Box 26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 name="Text Box 26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 name="Text Box 26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 name="Text Box 26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 name="Text Box 26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 name="Text Box 26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 name="Text Box 26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 name="Text Box 26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 name="Text Box 26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 name="Text Box 26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 name="Text Box 26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 name="Text Box 26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 name="Text Box 26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 name="Text Box 26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 name="Text Box 26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 name="Text Box 26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 name="Text Box 26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 name="Text Box 26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 name="Text Box 26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 name="Text Box 26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 name="Text Box 26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 name="Text Box 26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 name="Text Box 26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 name="Text Box 26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 name="Text Box 26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 name="Text Box 26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 name="Text Box 26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 name="Text Box 26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 name="Text Box 26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 name="Text Box 26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 name="Text Box 26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 name="Text Box 26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 name="Text Box 26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 name="Text Box 26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 name="Text Box 26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 name="Text Box 26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 name="Text Box 26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 name="Text Box 26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 name="Text Box 26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 name="Text Box 26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 name="Text Box 26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 name="Text Box 26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 name="Text Box 26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 name="Text Box 26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 name="Text Box 26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 name="Text Box 27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 name="Text Box 27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 name="Text Box 27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 name="Text Box 27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 name="Text Box 27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 name="Text Box 27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 name="Text Box 27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 name="Text Box 27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 name="Text Box 27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 name="Text Box 27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 name="Text Box 27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 name="Text Box 27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 name="Text Box 27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 name="Text Box 27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 name="Text Box 27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 name="Text Box 27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 name="Text Box 27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 name="Text Box 27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 name="Text Box 27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 name="Text Box 27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 name="Text Box 27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 name="Text Box 27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 name="Text Box 27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 name="Text Box 27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 name="Text Box 27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 name="Text Box 27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 name="Text Box 27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 name="Text Box 27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 name="Text Box 27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 name="Text Box 27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 name="Text Box 27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 name="Text Box 27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 name="Text Box 27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 name="Text Box 27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 name="Text Box 27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 name="Text Box 27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 name="Text Box 27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 name="Text Box 27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 name="Text Box 27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 name="Text Box 27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 name="Text Box 27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 name="Text Box 27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 name="Text Box 27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 name="Text Box 27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 name="Text Box 27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 name="Text Box 27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 name="Text Box 27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 name="Text Box 27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 name="Text Box 27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 name="Text Box 27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 name="Text Box 27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 name="Text Box 27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 name="Text Box 27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 name="Text Box 27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 name="Text Box 27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 name="Text Box 27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 name="Text Box 27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 name="Text Box 27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 name="Text Box 27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 name="Text Box 27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 name="Text Box 27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 name="Text Box 27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 name="Text Box 27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 name="Text Box 27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 name="Text Box 27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 name="Text Box 27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 name="Text Box 27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 name="Text Box 27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 name="Text Box 27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 name="Text Box 27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 name="Text Box 27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 name="Text Box 27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 name="Text Box 27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 name="Text Box 27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 name="Text Box 27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 name="Text Box 27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 name="Text Box 27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 name="Text Box 27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 name="Text Box 27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 name="Text Box 27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 name="Text Box 27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 name="Text Box 27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 name="Text Box 27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 name="Text Box 27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 name="Text Box 27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 name="Text Box 27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 name="Text Box 27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 name="Text Box 27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 name="Text Box 27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 name="Text Box 27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 name="Text Box 27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 name="Text Box 27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 name="Text Box 27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 name="Text Box 27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 name="Text Box 27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 name="Text Box 27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 name="Text Box 27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 name="Text Box 27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 name="Text Box 27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 name="Text Box 27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 name="Text Box 28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 name="Text Box 28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 name="Text Box 28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 name="Text Box 28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 name="Text Box 28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 name="Text Box 28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 name="Text Box 28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 name="Text Box 28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 name="Text Box 28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 name="Text Box 28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 name="Text Box 28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 name="Text Box 28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 name="Text Box 28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 name="Text Box 28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 name="Text Box 28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 name="Text Box 28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 name="Text Box 28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 name="Text Box 28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 name="Text Box 28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 name="Text Box 28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 name="Text Box 28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 name="Text Box 28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 name="Text Box 28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 name="Text Box 28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 name="Text Box 28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 name="Text Box 28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 name="Text Box 28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 name="Text Box 28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 name="Text Box 28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 name="Text Box 28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 name="Text Box 28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 name="Text Box 28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 name="Text Box 28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 name="Text Box 28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 name="Text Box 28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 name="Text Box 28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 name="Text Box 28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 name="Text Box 28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 name="Text Box 28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 name="Text Box 28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 name="Text Box 28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 name="Text Box 28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 name="Text Box 28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 name="Text Box 28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 name="Text Box 28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 name="Text Box 28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 name="Text Box 28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 name="Text Box 28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 name="Text Box 28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 name="Text Box 28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 name="Text Box 28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 name="Text Box 28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 name="Text Box 28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 name="Text Box 28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 name="Text Box 28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 name="Text Box 28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 name="Text Box 28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 name="Text Box 28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 name="Text Box 28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 name="Text Box 28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 name="Text Box 28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 name="Text Box 28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 name="Text Box 28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 name="Text Box 28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 name="Text Box 28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 name="Text Box 28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 name="Text Box 28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 name="Text Box 28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 name="Text Box 28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 name="Text Box 28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 name="Text Box 28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 name="Text Box 28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 name="Text Box 28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 name="Text Box 28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 name="Text Box 28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 name="Text Box 28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 name="Text Box 28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 name="Text Box 28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 name="Text Box 28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 name="Text Box 28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 name="Text Box 28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 name="Text Box 28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 name="Text Box 28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 name="Text Box 28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 name="Text Box 28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 name="Text Box 28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 name="Text Box 28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 name="Text Box 28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 name="Text Box 28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 name="Text Box 28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 name="Text Box 28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 name="Text Box 28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 name="Text Box 28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 name="Text Box 28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 name="Text Box 28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 name="Text Box 28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 name="Text Box 28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 name="Text Box 28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 name="Text Box 28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 name="Text Box 28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 name="Text Box 29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 name="Text Box 29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 name="Text Box 29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 name="Text Box 29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 name="Text Box 29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 name="Text Box 29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 name="Text Box 29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 name="Text Box 29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 name="Text Box 29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3" name="Text Box 29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4" name="Text Box 29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5" name="Text Box 29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6" name="Text Box 29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7" name="Text Box 29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8" name="Text Box 29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9" name="Text Box 29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0" name="Text Box 29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1" name="Text Box 29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2" name="Text Box 29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3" name="Text Box 29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4" name="Text Box 29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5" name="Text Box 29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6" name="Text Box 29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7" name="Text Box 29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8" name="Text Box 29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9" name="Text Box 29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0" name="Text Box 29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1" name="Text Box 29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2" name="Text Box 29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3" name="Text Box 29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4" name="Text Box 29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5" name="Text Box 29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6" name="Text Box 29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7" name="Text Box 29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8" name="Text Box 29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9" name="Text Box 29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0" name="Text Box 29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1" name="Text Box 29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2" name="Text Box 29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3" name="Text Box 29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4" name="Text Box 29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5" name="Text Box 29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6" name="Text Box 29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7" name="Text Box 29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8" name="Text Box 29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9" name="Text Box 29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0" name="Text Box 29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1" name="Text Box 29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2" name="Text Box 29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3" name="Text Box 29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4" name="Text Box 29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5" name="Text Box 29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6" name="Text Box 29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7" name="Text Box 29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8" name="Text Box 29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9" name="Text Box 29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0" name="Text Box 29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1" name="Text Box 29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2" name="Text Box 29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3" name="Text Box 29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4" name="Text Box 29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5" name="Text Box 29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6" name="Text Box 29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7" name="Text Box 29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8" name="Text Box 29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9" name="Text Box 29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0" name="Text Box 29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1" name="Text Box 29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2" name="Text Box 29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3" name="Text Box 29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4" name="Text Box 29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5" name="Text Box 29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6" name="Text Box 29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7" name="Text Box 29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8" name="Text Box 29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9" name="Text Box 29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0" name="Text Box 29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1" name="Text Box 29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2" name="Text Box 29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3" name="Text Box 29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4" name="Text Box 29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5" name="Text Box 29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6" name="Text Box 29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7" name="Text Box 29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8" name="Text Box 29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9" name="Text Box 29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0" name="Text Box 29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1" name="Text Box 29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2" name="Text Box 29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3" name="Text Box 29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4" name="Text Box 29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5" name="Text Box 29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6" name="Text Box 29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7" name="Text Box 29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8" name="Text Box 29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9" name="Text Box 29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0" name="Text Box 29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1" name="Text Box 29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2" name="Text Box 29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3" name="Text Box 29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4" name="Text Box 30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5" name="Text Box 30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6" name="Text Box 30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7" name="Text Box 30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8" name="Text Box 30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9" name="Text Box 30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0" name="Text Box 30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1" name="Text Box 30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2" name="Text Box 30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3" name="Text Box 30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4" name="Text Box 30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5" name="Text Box 30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6" name="Text Box 30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7" name="Text Box 30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8" name="Text Box 30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9" name="Text Box 30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0" name="Text Box 30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1" name="Text Box 30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2" name="Text Box 30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3" name="Text Box 30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4" name="Text Box 30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5" name="Text Box 30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6" name="Text Box 30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7" name="Text Box 30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8" name="Text Box 30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9" name="Text Box 30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0" name="Text Box 30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1" name="Text Box 30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2" name="Text Box 30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3" name="Text Box 30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4" name="Text Box 30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5" name="Text Box 30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6" name="Text Box 30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7" name="Text Box 30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8" name="Text Box 30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9" name="Text Box 30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0" name="Text Box 30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1" name="Text Box 30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2" name="Text Box 30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3" name="Text Box 30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4" name="Text Box 30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5" name="Text Box 30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6" name="Text Box 30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7" name="Text Box 30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8" name="Text Box 30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9" name="Text Box 30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0" name="Text Box 30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1" name="Text Box 30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2" name="Text Box 30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3" name="Text Box 30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4" name="Text Box 30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5" name="Text Box 30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6" name="Text Box 30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7" name="Text Box 30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8" name="Text Box 30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9" name="Text Box 30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0" name="Text Box 30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1" name="Text Box 30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2" name="Text Box 30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3" name="Text Box 30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4" name="Text Box 30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5" name="Text Box 30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6" name="Text Box 30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7" name="Text Box 30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8" name="Text Box 30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9" name="Text Box 30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0" name="Text Box 30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1" name="Text Box 30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2" name="Text Box 30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3" name="Text Box 30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4" name="Text Box 30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5" name="Text Box 30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6" name="Text Box 30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7" name="Text Box 30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8" name="Text Box 30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9" name="Text Box 30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0" name="Text Box 30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1" name="Text Box 30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2" name="Text Box 30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3" name="Text Box 30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4" name="Text Box 30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5" name="Text Box 30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6" name="Text Box 30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7" name="Text Box 30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8" name="Text Box 30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9" name="Text Box 30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0" name="Text Box 30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1" name="Text Box 30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2" name="Text Box 30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3" name="Text Box 30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4" name="Text Box 30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5" name="Text Box 30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6" name="Text Box 30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7" name="Text Box 30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8" name="Text Box 30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9" name="Text Box 30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0" name="Text Box 30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1" name="Text Box 30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2" name="Text Box 30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3" name="Text Box 30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4" name="Text Box 31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5" name="Text Box 31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6" name="Text Box 31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7" name="Text Box 31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8" name="Text Box 31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9" name="Text Box 31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0" name="Text Box 31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1" name="Text Box 31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2" name="Text Box 31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3" name="Text Box 31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4" name="Text Box 31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5" name="Text Box 31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6" name="Text Box 31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7" name="Text Box 31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8" name="Text Box 31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9" name="Text Box 31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0" name="Text Box 31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1" name="Text Box 31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2" name="Text Box 31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3" name="Text Box 31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4" name="Text Box 31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5" name="Text Box 31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6" name="Text Box 31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7" name="Text Box 31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8" name="Text Box 31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9" name="Text Box 31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0" name="Text Box 31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1" name="Text Box 31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2" name="Text Box 31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3" name="Text Box 31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4" name="Text Box 31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5" name="Text Box 31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6" name="Text Box 31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7" name="Text Box 31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8" name="Text Box 31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9" name="Text Box 31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0" name="Text Box 31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1" name="Text Box 31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2" name="Text Box 31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3" name="Text Box 31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4" name="Text Box 31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5" name="Text Box 31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6" name="Text Box 31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7" name="Text Box 31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8" name="Text Box 31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9" name="Text Box 31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0" name="Text Box 31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1" name="Text Box 31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2" name="Text Box 31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3" name="Text Box 31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4" name="Text Box 31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5" name="Text Box 31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6" name="Text Box 31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7" name="Text Box 31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8" name="Text Box 31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9" name="Text Box 31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0" name="Text Box 31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1" name="Text Box 31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2" name="Text Box 31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3" name="Text Box 31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4" name="Text Box 31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5" name="Text Box 31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6" name="Text Box 31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7" name="Text Box 31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8" name="Text Box 31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9" name="Text Box 31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0" name="Text Box 31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1" name="Text Box 31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2" name="Text Box 31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3" name="Text Box 31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4" name="Text Box 31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5" name="Text Box 31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6" name="Text Box 31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7" name="Text Box 31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8" name="Text Box 31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9" name="Text Box 31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0" name="Text Box 31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1" name="Text Box 31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2" name="Text Box 31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3" name="Text Box 31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4" name="Text Box 31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5" name="Text Box 31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6" name="Text Box 31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7" name="Text Box 31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8" name="Text Box 31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9" name="Text Box 31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0" name="Text Box 31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1" name="Text Box 31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2" name="Text Box 31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3" name="Text Box 31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4" name="Text Box 31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5" name="Text Box 31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6" name="Text Box 31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7" name="Text Box 31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8" name="Text Box 31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9" name="Text Box 31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0" name="Text Box 31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1" name="Text Box 31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2" name="Text Box 31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3" name="Text Box 31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4" name="Text Box 32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5" name="Text Box 32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6" name="Text Box 32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7" name="Text Box 32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8" name="Text Box 32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9" name="Text Box 32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0" name="Text Box 32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1" name="Text Box 32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2" name="Text Box 32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3" name="Text Box 32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4" name="Text Box 32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5" name="Text Box 32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6" name="Text Box 32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7" name="Text Box 32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8" name="Text Box 32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9" name="Text Box 32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0" name="Text Box 32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1" name="Text Box 32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2" name="Text Box 32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3" name="Text Box 32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4" name="Text Box 32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5" name="Text Box 32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6" name="Text Box 32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7" name="Text Box 32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8" name="Text Box 32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9" name="Text Box 32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0" name="Text Box 32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1" name="Text Box 32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2" name="Text Box 32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3" name="Text Box 32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4" name="Text Box 32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5" name="Text Box 32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6" name="Text Box 32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7" name="Text Box 32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8" name="Text Box 32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9" name="Text Box 32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0" name="Text Box 32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1" name="Text Box 32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2" name="Text Box 32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3" name="Text Box 32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4" name="Text Box 32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5" name="Text Box 32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6" name="Text Box 32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7" name="Text Box 32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8" name="Text Box 32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9" name="Text Box 32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0" name="Text Box 32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1" name="Text Box 32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2" name="Text Box 32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3" name="Text Box 32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4" name="Text Box 32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5" name="Text Box 32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6" name="Text Box 32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7" name="Text Box 32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8" name="Text Box 32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9" name="Text Box 32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0" name="Text Box 32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1" name="Text Box 32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2" name="Text Box 32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3" name="Text Box 32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4" name="Text Box 32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5" name="Text Box 32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6" name="Text Box 32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7" name="Text Box 32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8" name="Text Box 32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9" name="Text Box 32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0" name="Text Box 32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1" name="Text Box 32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2" name="Text Box 32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3" name="Text Box 32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4" name="Text Box 32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5" name="Text Box 32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6" name="Text Box 32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7" name="Text Box 32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8" name="Text Box 32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9" name="Text Box 32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0" name="Text Box 32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1" name="Text Box 32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2" name="Text Box 32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3" name="Text Box 32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4" name="Text Box 32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5" name="Text Box 32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6" name="Text Box 32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7" name="Text Box 32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8" name="Text Box 32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9" name="Text Box 32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0" name="Text Box 32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1" name="Text Box 32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2" name="Text Box 32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3" name="Text Box 32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4" name="Text Box 32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5" name="Text Box 32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6" name="Text Box 32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7" name="Text Box 32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8" name="Text Box 32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9" name="Text Box 32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0" name="Text Box 32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1" name="Text Box 32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2" name="Text Box 32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3" name="Text Box 32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4" name="Text Box 33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5" name="Text Box 33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6" name="Text Box 33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7" name="Text Box 33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8" name="Text Box 33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9" name="Text Box 33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0" name="Text Box 33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1" name="Text Box 33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2" name="Text Box 33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3" name="Text Box 33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4" name="Text Box 33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5" name="Text Box 33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6" name="Text Box 33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7" name="Text Box 33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8" name="Text Box 33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9" name="Text Box 33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0" name="Text Box 33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1" name="Text Box 33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2" name="Text Box 33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3" name="Text Box 33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4" name="Text Box 33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5" name="Text Box 33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6" name="Text Box 33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7" name="Text Box 33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8" name="Text Box 33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9" name="Text Box 33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0" name="Text Box 33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1" name="Text Box 33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2" name="Text Box 33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3" name="Text Box 33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4" name="Text Box 33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5" name="Text Box 33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6" name="Text Box 33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7" name="Text Box 33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8" name="Text Box 33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9" name="Text Box 33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0" name="Text Box 33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1" name="Text Box 33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2" name="Text Box 33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3" name="Text Box 33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4" name="Text Box 33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5" name="Text Box 33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6" name="Text Box 33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7" name="Text Box 33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8" name="Text Box 33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9" name="Text Box 33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0" name="Text Box 33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1" name="Text Box 33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2" name="Text Box 33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3" name="Text Box 33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4" name="Text Box 33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5" name="Text Box 33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6" name="Text Box 33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7" name="Text Box 33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8" name="Text Box 33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9" name="Text Box 33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0" name="Text Box 33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1" name="Text Box 33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2" name="Text Box 33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3" name="Text Box 33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4" name="Text Box 33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5" name="Text Box 33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6" name="Text Box 33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7" name="Text Box 33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8" name="Text Box 33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9" name="Text Box 33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0" name="Text Box 33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1" name="Text Box 33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2" name="Text Box 33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3" name="Text Box 33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4" name="Text Box 33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5" name="Text Box 33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6" name="Text Box 33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7" name="Text Box 33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8" name="Text Box 33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9" name="Text Box 33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0" name="Text Box 33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1" name="Text Box 33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2" name="Text Box 33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3" name="Text Box 33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4" name="Text Box 33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5" name="Text Box 33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6" name="Text Box 33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7" name="Text Box 33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8" name="Text Box 33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9" name="Text Box 33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0" name="Text Box 33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1" name="Text Box 33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2" name="Text Box 33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3" name="Text Box 33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4" name="Text Box 33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5" name="Text Box 33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6" name="Text Box 33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7" name="Text Box 33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8" name="Text Box 33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9" name="Text Box 33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0" name="Text Box 33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1" name="Text Box 33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2" name="Text Box 33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3" name="Text Box 33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4" name="Text Box 34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5" name="Text Box 34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6" name="Text Box 34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7" name="Text Box 34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8" name="Text Box 34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9" name="Text Box 34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0" name="Text Box 34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1" name="Text Box 34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2" name="Text Box 34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3" name="Text Box 34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4" name="Text Box 34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5" name="Text Box 34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6" name="Text Box 34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7" name="Text Box 34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8" name="Text Box 34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9" name="Text Box 34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0" name="Text Box 34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1" name="Text Box 34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2" name="Text Box 34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3" name="Text Box 34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4" name="Text Box 34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5" name="Text Box 34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6" name="Text Box 34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7" name="Text Box 34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8" name="Text Box 34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9" name="Text Box 34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0" name="Text Box 34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1" name="Text Box 34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2" name="Text Box 34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3" name="Text Box 34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4" name="Text Box 34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5" name="Text Box 34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6" name="Text Box 34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7" name="Text Box 34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8" name="Text Box 34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9" name="Text Box 34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0" name="Text Box 34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1" name="Text Box 34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2" name="Text Box 34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3" name="Text Box 34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4" name="Text Box 34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5" name="Text Box 34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6" name="Text Box 34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7" name="Text Box 34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8" name="Text Box 34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9" name="Text Box 34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0" name="Text Box 34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1" name="Text Box 34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2" name="Text Box 34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3" name="Text Box 34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4" name="Text Box 34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5" name="Text Box 34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6" name="Text Box 34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7" name="Text Box 34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8" name="Text Box 34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9" name="Text Box 34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0" name="Text Box 34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1" name="Text Box 34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2" name="Text Box 34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3" name="Text Box 34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4" name="Text Box 34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5" name="Text Box 34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6" name="Text Box 34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7" name="Text Box 34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8" name="Text Box 34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9" name="Text Box 34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0" name="Text Box 34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1" name="Text Box 34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2" name="Text Box 34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3" name="Text Box 34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4" name="Text Box 34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5" name="Text Box 34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6" name="Text Box 34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7" name="Text Box 34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8" name="Text Box 34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9" name="Text Box 34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0" name="Text Box 34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1" name="Text Box 34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2" name="Text Box 34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3" name="Text Box 34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4" name="Text Box 34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5" name="Text Box 34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6" name="Text Box 34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7" name="Text Box 34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8" name="Text Box 34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9" name="Text Box 34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0" name="Text Box 34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1" name="Text Box 34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2" name="Text Box 34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3" name="Text Box 34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4" name="Text Box 34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5" name="Text Box 34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6" name="Text Box 34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7" name="Text Box 34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8" name="Text Box 34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9" name="Text Box 34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0" name="Text Box 34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1" name="Text Box 34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2" name="Text Box 34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3" name="Text Box 34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4" name="Text Box 35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5" name="Text Box 35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6" name="Text Box 35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7" name="Text Box 35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8" name="Text Box 35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9" name="Text Box 35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0" name="Text Box 35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1" name="Text Box 35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2" name="Text Box 35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3" name="Text Box 35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4" name="Text Box 35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5" name="Text Box 35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6" name="Text Box 35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7" name="Text Box 35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8" name="Text Box 35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9" name="Text Box 35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0" name="Text Box 35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1" name="Text Box 35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2" name="Text Box 35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3" name="Text Box 35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4" name="Text Box 35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5" name="Text Box 35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6" name="Text Box 35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7" name="Text Box 35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8" name="Text Box 35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9" name="Text Box 35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0" name="Text Box 35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1" name="Text Box 35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2" name="Text Box 35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3" name="Text Box 35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4" name="Text Box 35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5" name="Text Box 35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6" name="Text Box 35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7" name="Text Box 35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8" name="Text Box 35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9" name="Text Box 35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0" name="Text Box 35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1" name="Text Box 35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2" name="Text Box 35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3" name="Text Box 35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4" name="Text Box 35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5" name="Text Box 35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6" name="Text Box 35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7" name="Text Box 35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8" name="Text Box 35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9" name="Text Box 35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0" name="Text Box 35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1" name="Text Box 35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2" name="Text Box 35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3" name="Text Box 35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4" name="Text Box 35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5" name="Text Box 35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6" name="Text Box 35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7" name="Text Box 35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8" name="Text Box 35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9" name="Text Box 35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0" name="Text Box 35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1" name="Text Box 35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2" name="Text Box 35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3" name="Text Box 35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4" name="Text Box 35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5" name="Text Box 35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6" name="Text Box 35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7" name="Text Box 35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8" name="Text Box 35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9" name="Text Box 35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0" name="Text Box 35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1" name="Text Box 35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2" name="Text Box 35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3" name="Text Box 35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4" name="Text Box 35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5" name="Text Box 35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6" name="Text Box 35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7" name="Text Box 35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8" name="Text Box 35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9" name="Text Box 35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0" name="Text Box 35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1" name="Text Box 35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2" name="Text Box 35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3" name="Text Box 35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4" name="Text Box 35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5" name="Text Box 35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6" name="Text Box 35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7" name="Text Box 35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8" name="Text Box 35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9" name="Text Box 35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0" name="Text Box 35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1" name="Text Box 35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2" name="Text Box 35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3" name="Text Box 35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4" name="Text Box 35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5" name="Text Box 35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6" name="Text Box 35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7" name="Text Box 35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8" name="Text Box 35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9" name="Text Box 35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0" name="Text Box 35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1" name="Text Box 35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2" name="Text Box 35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3" name="Text Box 35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4" name="Text Box 36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5" name="Text Box 36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6" name="Text Box 36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7" name="Text Box 36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8" name="Text Box 36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9" name="Text Box 36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0" name="Text Box 36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1" name="Text Box 36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2" name="Text Box 36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3" name="Text Box 36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4" name="Text Box 36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5" name="Text Box 36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6" name="Text Box 36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7" name="Text Box 36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8" name="Text Box 36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9" name="Text Box 36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0" name="Text Box 36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1" name="Text Box 36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2" name="Text Box 36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3" name="Text Box 36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4" name="Text Box 36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5" name="Text Box 36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6" name="Text Box 36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7" name="Text Box 36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8" name="Text Box 36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9" name="Text Box 36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0" name="Text Box 36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1" name="Text Box 36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2" name="Text Box 36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3" name="Text Box 36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4" name="Text Box 36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5" name="Text Box 36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6" name="Text Box 36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7" name="Text Box 36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8" name="Text Box 36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9" name="Text Box 36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0" name="Text Box 36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1" name="Text Box 36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2" name="Text Box 36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3" name="Text Box 36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4" name="Text Box 36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5" name="Text Box 36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6" name="Text Box 36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7" name="Text Box 36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8" name="Text Box 36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9" name="Text Box 36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0" name="Text Box 36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1" name="Text Box 36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2" name="Text Box 36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3" name="Text Box 36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4" name="Text Box 36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5" name="Text Box 36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6" name="Text Box 36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7" name="Text Box 36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8" name="Text Box 36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9" name="Text Box 36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0" name="Text Box 36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1" name="Text Box 36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2" name="Text Box 36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3" name="Text Box 36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4" name="Text Box 36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5" name="Text Box 36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6" name="Text Box 36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7" name="Text Box 36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8" name="Text Box 36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9" name="Text Box 36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0" name="Text Box 36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1" name="Text Box 36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2" name="Text Box 36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3" name="Text Box 36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4" name="Text Box 36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5" name="Text Box 36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6" name="Text Box 36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7" name="Text Box 36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8" name="Text Box 36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9" name="Text Box 36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0" name="Text Box 36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1" name="Text Box 36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2" name="Text Box 36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3" name="Text Box 36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4" name="Text Box 36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5" name="Text Box 36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6" name="Text Box 36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7" name="Text Box 36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8" name="Text Box 36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9" name="Text Box 36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0" name="Text Box 36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1" name="Text Box 36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2" name="Text Box 36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3" name="Text Box 36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4" name="Text Box 36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5" name="Text Box 36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6" name="Text Box 36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7" name="Text Box 36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8" name="Text Box 36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9" name="Text Box 36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0" name="Text Box 36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1" name="Text Box 36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2" name="Text Box 36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3" name="Text Box 36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4" name="Text Box 37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5" name="Text Box 37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6" name="Text Box 37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7" name="Text Box 37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8" name="Text Box 37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9" name="Text Box 37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0" name="Text Box 37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1" name="Text Box 37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2" name="Text Box 37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3" name="Text Box 37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4" name="Text Box 37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5" name="Text Box 37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6" name="Text Box 37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7" name="Text Box 37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8" name="Text Box 37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9" name="Text Box 37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0" name="Text Box 37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1" name="Text Box 37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2" name="Text Box 37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3" name="Text Box 37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4" name="Text Box 37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5" name="Text Box 37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6" name="Text Box 37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7" name="Text Box 37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8" name="Text Box 37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9" name="Text Box 37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0" name="Text Box 37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1" name="Text Box 37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2" name="Text Box 37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3" name="Text Box 37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4" name="Text Box 37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5" name="Text Box 37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6" name="Text Box 37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7" name="Text Box 37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8" name="Text Box 37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9" name="Text Box 37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0" name="Text Box 37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1" name="Text Box 37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2" name="Text Box 37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3" name="Text Box 37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4" name="Text Box 37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5" name="Text Box 37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6" name="Text Box 37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7" name="Text Box 37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8" name="Text Box 37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9" name="Text Box 37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0" name="Text Box 37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1" name="Text Box 37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2" name="Text Box 37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3" name="Text Box 37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4" name="Text Box 37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5" name="Text Box 37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6" name="Text Box 37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7" name="Text Box 37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8" name="Text Box 37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9" name="Text Box 37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0" name="Text Box 37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1" name="Text Box 37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2" name="Text Box 37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3" name="Text Box 37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4" name="Text Box 37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5" name="Text Box 37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6" name="Text Box 37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7" name="Text Box 37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8" name="Text Box 37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9" name="Text Box 37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0" name="Text Box 37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1" name="Text Box 37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2" name="Text Box 37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3" name="Text Box 37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4" name="Text Box 37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5" name="Text Box 37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6" name="Text Box 37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7" name="Text Box 37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8" name="Text Box 37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9" name="Text Box 37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0" name="Text Box 37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1" name="Text Box 37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2" name="Text Box 37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3" name="Text Box 37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4" name="Text Box 37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5" name="Text Box 37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6" name="Text Box 37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7" name="Text Box 37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8" name="Text Box 37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9" name="Text Box 37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0" name="Text Box 37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1" name="Text Box 37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2" name="Text Box 37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3" name="Text Box 37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4" name="Text Box 37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5" name="Text Box 37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6" name="Text Box 37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7" name="Text Box 37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8" name="Text Box 37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9" name="Text Box 37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0" name="Text Box 37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1" name="Text Box 37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2" name="Text Box 37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3" name="Text Box 37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4" name="Text Box 38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5" name="Text Box 38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6" name="Text Box 38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7" name="Text Box 38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8" name="Text Box 38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9" name="Text Box 38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0" name="Text Box 38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1" name="Text Box 38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2" name="Text Box 38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3" name="Text Box 38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4" name="Text Box 38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5" name="Text Box 38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6" name="Text Box 38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7" name="Text Box 38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8" name="Text Box 38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9" name="Text Box 38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0" name="Text Box 38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1" name="Text Box 38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2" name="Text Box 38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3" name="Text Box 38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4" name="Text Box 38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5" name="Text Box 38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6" name="Text Box 38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7" name="Text Box 38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8" name="Text Box 38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9" name="Text Box 38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0" name="Text Box 38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1" name="Text Box 38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2" name="Text Box 38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3" name="Text Box 38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4" name="Text Box 38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5" name="Text Box 38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6" name="Text Box 38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7" name="Text Box 38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8" name="Text Box 38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9" name="Text Box 38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0" name="Text Box 38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1" name="Text Box 38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2" name="Text Box 38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3" name="Text Box 38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4" name="Text Box 38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5" name="Text Box 38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6" name="Text Box 38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7" name="Text Box 38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8" name="Text Box 38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9" name="Text Box 38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0" name="Text Box 38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1" name="Text Box 38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2" name="Text Box 38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3" name="Text Box 38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4" name="Text Box 38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5" name="Text Box 38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6" name="Text Box 38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7" name="Text Box 38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8" name="Text Box 38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9" name="Text Box 38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0" name="Text Box 38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1" name="Text Box 38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2" name="Text Box 38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3" name="Text Box 38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4" name="Text Box 38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5" name="Text Box 38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6" name="Text Box 38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7" name="Text Box 38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8" name="Text Box 38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9" name="Text Box 38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0" name="Text Box 38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1" name="Text Box 38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2" name="Text Box 38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3" name="Text Box 38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4" name="Text Box 38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5" name="Text Box 38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6" name="Text Box 38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7" name="Text Box 38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8" name="Text Box 38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9" name="Text Box 38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0" name="Text Box 38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1" name="Text Box 38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2" name="Text Box 38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3" name="Text Box 38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4" name="Text Box 38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5" name="Text Box 38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6" name="Text Box 38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7" name="Text Box 38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8" name="Text Box 38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9" name="Text Box 38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0" name="Text Box 38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1" name="Text Box 38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2" name="Text Box 38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3" name="Text Box 38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4" name="Text Box 38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5" name="Text Box 38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6" name="Text Box 38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7" name="Text Box 38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8" name="Text Box 38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9" name="Text Box 38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0" name="Text Box 38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1" name="Text Box 38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2" name="Text Box 38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3" name="Text Box 38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4" name="Text Box 39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5" name="Text Box 39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6" name="Text Box 39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7" name="Text Box 39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8" name="Text Box 39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9" name="Text Box 39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0" name="Text Box 39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1" name="Text Box 39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2" name="Text Box 39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3" name="Text Box 39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4" name="Text Box 39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5" name="Text Box 39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6" name="Text Box 39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7" name="Text Box 39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8" name="Text Box 39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9" name="Text Box 39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0" name="Text Box 39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1" name="Text Box 39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2" name="Text Box 39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3" name="Text Box 39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4" name="Text Box 39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5" name="Text Box 39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6" name="Text Box 39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7" name="Text Box 39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8" name="Text Box 39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9" name="Text Box 39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0" name="Text Box 39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1" name="Text Box 39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2" name="Text Box 39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3" name="Text Box 39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4" name="Text Box 39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5" name="Text Box 39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6" name="Text Box 39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7" name="Text Box 39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8" name="Text Box 39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9" name="Text Box 39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0" name="Text Box 39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1" name="Text Box 39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2" name="Text Box 39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3" name="Text Box 39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4" name="Text Box 39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5" name="Text Box 39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6" name="Text Box 39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7" name="Text Box 39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8" name="Text Box 39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9" name="Text Box 39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0" name="Text Box 39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1" name="Text Box 39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2" name="Text Box 39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3" name="Text Box 39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4" name="Text Box 39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5" name="Text Box 39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6" name="Text Box 39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7" name="Text Box 39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8" name="Text Box 39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9" name="Text Box 39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0" name="Text Box 39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1" name="Text Box 39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2" name="Text Box 39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3" name="Text Box 39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4" name="Text Box 39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5" name="Text Box 39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6" name="Text Box 39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7" name="Text Box 39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8" name="Text Box 39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9" name="Text Box 39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0" name="Text Box 39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1" name="Text Box 39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2" name="Text Box 39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3" name="Text Box 39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4" name="Text Box 39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5" name="Text Box 39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6" name="Text Box 39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7" name="Text Box 39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8" name="Text Box 39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9" name="Text Box 39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0" name="Text Box 39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1" name="Text Box 39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2" name="Text Box 39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3" name="Text Box 39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4" name="Text Box 39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5" name="Text Box 39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6" name="Text Box 39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7" name="Text Box 39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8" name="Text Box 39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9" name="Text Box 39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0" name="Text Box 39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1" name="Text Box 39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2" name="Text Box 39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3" name="Text Box 39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4" name="Text Box 39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5" name="Text Box 39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6" name="Text Box 39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7" name="Text Box 39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8" name="Text Box 39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9" name="Text Box 39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0" name="Text Box 39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1" name="Text Box 39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2" name="Text Box 39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3" name="Text Box 39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4" name="Text Box 40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5" name="Text Box 40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6" name="Text Box 40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7" name="Text Box 40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8" name="Text Box 40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9" name="Text Box 40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0" name="Text Box 40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1" name="Text Box 40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2" name="Text Box 40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3" name="Text Box 40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4" name="Text Box 40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5" name="Text Box 40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6" name="Text Box 40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7" name="Text Box 40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8" name="Text Box 40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9" name="Text Box 40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0" name="Text Box 40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1" name="Text Box 40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2" name="Text Box 40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3" name="Text Box 40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4" name="Text Box 40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5" name="Text Box 40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6" name="Text Box 40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7" name="Text Box 40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8" name="Text Box 40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9" name="Text Box 40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0" name="Text Box 40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1" name="Text Box 40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2" name="Text Box 40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3" name="Text Box 40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4" name="Text Box 40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5" name="Text Box 40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6" name="Text Box 40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7" name="Text Box 40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8" name="Text Box 40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9" name="Text Box 40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0" name="Text Box 40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1" name="Text Box 40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2" name="Text Box 40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3" name="Text Box 40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4" name="Text Box 40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5" name="Text Box 40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6" name="Text Box 40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7" name="Text Box 40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8" name="Text Box 40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9" name="Text Box 40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0" name="Text Box 40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1" name="Text Box 40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2" name="Text Box 40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3" name="Text Box 40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4" name="Text Box 40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5" name="Text Box 40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6" name="Text Box 40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7" name="Text Box 40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8" name="Text Box 40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9" name="Text Box 40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0" name="Text Box 40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1" name="Text Box 40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2" name="Text Box 40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3" name="Text Box 40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4" name="Text Box 40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5" name="Text Box 40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6" name="Text Box 40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7" name="Text Box 40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8" name="Text Box 40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9" name="Text Box 40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0" name="Text Box 40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1" name="Text Box 40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2" name="Text Box 40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3" name="Text Box 40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4" name="Text Box 40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5" name="Text Box 40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6" name="Text Box 40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7" name="Text Box 40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8" name="Text Box 40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9" name="Text Box 40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0" name="Text Box 40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1" name="Text Box 40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2" name="Text Box 40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3" name="Text Box 40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4" name="Text Box 40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5" name="Text Box 40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6" name="Text Box 40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7" name="Text Box 40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8" name="Text Box 40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9" name="Text Box 40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0" name="Text Box 40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1" name="Text Box 40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2" name="Text Box 40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3" name="Text Box 40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4" name="Text Box 40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5" name="Text Box 40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6" name="Text Box 40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7" name="Text Box 40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8" name="Text Box 40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9" name="Text Box 40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0" name="Text Box 40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1" name="Text Box 40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2" name="Text Box 40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3" name="Text Box 40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4" name="Text Box 41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5" name="Text Box 41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6" name="Text Box 41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7" name="Text Box 41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8" name="Text Box 41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9" name="Text Box 41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0" name="Text Box 41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1" name="Text Box 41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2" name="Text Box 41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3" name="Text Box 41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4" name="Text Box 41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5" name="Text Box 41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6" name="Text Box 41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7" name="Text Box 41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8" name="Text Box 41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9" name="Text Box 41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0" name="Text Box 41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1" name="Text Box 41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2" name="Text Box 41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3" name="Text Box 41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4" name="Text Box 41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5" name="Text Box 41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6" name="Text Box 41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7" name="Text Box 41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8" name="Text Box 41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9" name="Text Box 41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0" name="Text Box 41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1" name="Text Box 41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2" name="Text Box 41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3" name="Text Box 41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4" name="Text Box 41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5" name="Text Box 41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6" name="Text Box 41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7" name="Text Box 41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8" name="Text Box 41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9" name="Text Box 41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0" name="Text Box 41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1" name="Text Box 41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2" name="Text Box 41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3" name="Text Box 41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4" name="Text Box 41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5" name="Text Box 41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6" name="Text Box 41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7" name="Text Box 41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8" name="Text Box 41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9" name="Text Box 41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0" name="Text Box 41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1" name="Text Box 41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2" name="Text Box 41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3" name="Text Box 41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4" name="Text Box 41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5" name="Text Box 41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6" name="Text Box 41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7" name="Text Box 41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8" name="Text Box 41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9" name="Text Box 41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0" name="Text Box 41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1" name="Text Box 41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2" name="Text Box 41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3" name="Text Box 41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4" name="Text Box 41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5" name="Text Box 41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6" name="Text Box 41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7" name="Text Box 41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8" name="Text Box 41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9" name="Text Box 41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0" name="Text Box 41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1" name="Text Box 41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2" name="Text Box 41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3" name="Text Box 41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4" name="Text Box 41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5" name="Text Box 41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6" name="Text Box 41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7" name="Text Box 41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8" name="Text Box 41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9" name="Text Box 41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0" name="Text Box 41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1" name="Text Box 41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2" name="Text Box 41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3" name="Text Box 41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4" name="Text Box 41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5" name="Text Box 41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6" name="Text Box 41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7" name="Text Box 41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8" name="Text Box 41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9" name="Text Box 41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0" name="Text Box 41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1" name="Text Box 41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2" name="Text Box 41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3" name="Text Box 41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4" name="Text Box 41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5" name="Text Box 41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6" name="Text Box 41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7" name="Text Box 41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8" name="Text Box 41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9" name="Text Box 41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0" name="Text Box 41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1" name="Text Box 41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2" name="Text Box 41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3" name="Text Box 41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4" name="Text Box 42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5" name="Text Box 42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6" name="Text Box 42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7" name="Text Box 42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8" name="Text Box 42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9" name="Text Box 42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0" name="Text Box 42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1" name="Text Box 42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2" name="Text Box 42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3" name="Text Box 42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4" name="Text Box 42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5" name="Text Box 42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6" name="Text Box 42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7" name="Text Box 42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8" name="Text Box 42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9" name="Text Box 42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0" name="Text Box 42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1" name="Text Box 42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2" name="Text Box 42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3" name="Text Box 42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4" name="Text Box 42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5" name="Text Box 42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6" name="Text Box 42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7" name="Text Box 42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8" name="Text Box 42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9" name="Text Box 42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0" name="Text Box 42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1" name="Text Box 42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2" name="Text Box 42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3" name="Text Box 42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4" name="Text Box 42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5" name="Text Box 42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6" name="Text Box 42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7" name="Text Box 42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8" name="Text Box 42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9" name="Text Box 42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0" name="Text Box 42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1" name="Text Box 42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2" name="Text Box 42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3" name="Text Box 42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4" name="Text Box 42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5" name="Text Box 42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6" name="Text Box 42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7" name="Text Box 42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8" name="Text Box 42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9" name="Text Box 42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0" name="Text Box 42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1" name="Text Box 42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2" name="Text Box 42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3" name="Text Box 42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4" name="Text Box 42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5" name="Text Box 42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6" name="Text Box 42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7" name="Text Box 42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8" name="Text Box 42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9" name="Text Box 42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0" name="Text Box 42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1" name="Text Box 42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2" name="Text Box 42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3" name="Text Box 42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4" name="Text Box 42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5" name="Text Box 42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6" name="Text Box 42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7" name="Text Box 42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8" name="Text Box 42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9" name="Text Box 42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0" name="Text Box 42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1" name="Text Box 42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2" name="Text Box 42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3" name="Text Box 42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4" name="Text Box 42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5" name="Text Box 42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6" name="Text Box 42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7" name="Text Box 42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8" name="Text Box 42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9" name="Text Box 42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0" name="Text Box 42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1" name="Text Box 42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2" name="Text Box 42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3" name="Text Box 42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4" name="Text Box 42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5" name="Text Box 42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6" name="Text Box 42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7" name="Text Box 42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8" name="Text Box 42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9" name="Text Box 42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0" name="Text Box 42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1" name="Text Box 42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2" name="Text Box 42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3" name="Text Box 42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4" name="Text Box 42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5" name="Text Box 42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6" name="Text Box 42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7" name="Text Box 42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8" name="Text Box 42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9" name="Text Box 42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0" name="Text Box 42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1" name="Text Box 42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2" name="Text Box 42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3" name="Text Box 42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4" name="Text Box 43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5" name="Text Box 43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6" name="Text Box 43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7" name="Text Box 43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8" name="Text Box 43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9" name="Text Box 43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0" name="Text Box 43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1" name="Text Box 43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2" name="Text Box 43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3" name="Text Box 43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4" name="Text Box 43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5" name="Text Box 43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6" name="Text Box 43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7" name="Text Box 43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8" name="Text Box 43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9" name="Text Box 43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0" name="Text Box 43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1" name="Text Box 43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2" name="Text Box 43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3" name="Text Box 43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4" name="Text Box 43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5" name="Text Box 43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6" name="Text Box 43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7" name="Text Box 43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8" name="Text Box 43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9" name="Text Box 43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0" name="Text Box 43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1" name="Text Box 43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2" name="Text Box 43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3" name="Text Box 43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4" name="Text Box 43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5" name="Text Box 43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6" name="Text Box 43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7" name="Text Box 43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8" name="Text Box 43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9" name="Text Box 43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0" name="Text Box 43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1" name="Text Box 43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2" name="Text Box 43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3" name="Text Box 43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4" name="Text Box 43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5" name="Text Box 43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6" name="Text Box 43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7" name="Text Box 43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8" name="Text Box 43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9" name="Text Box 43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0" name="Text Box 43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1" name="Text Box 43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2" name="Text Box 43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3" name="Text Box 43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4" name="Text Box 43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5" name="Text Box 43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6" name="Text Box 43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7" name="Text Box 43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8" name="Text Box 43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9" name="Text Box 43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0" name="Text Box 43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1" name="Text Box 43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2" name="Text Box 43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3" name="Text Box 43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4" name="Text Box 43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5" name="Text Box 43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6" name="Text Box 43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7" name="Text Box 43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8" name="Text Box 43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9" name="Text Box 43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0" name="Text Box 43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1" name="Text Box 43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2" name="Text Box 43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3" name="Text Box 43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4" name="Text Box 43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5" name="Text Box 43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6" name="Text Box 43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7" name="Text Box 43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8" name="Text Box 43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9" name="Text Box 43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0" name="Text Box 43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1" name="Text Box 43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2" name="Text Box 43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3" name="Text Box 43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4" name="Text Box 43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5" name="Text Box 43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6" name="Text Box 43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7" name="Text Box 43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8" name="Text Box 43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9" name="Text Box 43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0" name="Text Box 43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1" name="Text Box 43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2" name="Text Box 43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3" name="Text Box 43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4" name="Text Box 43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5" name="Text Box 43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6" name="Text Box 43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7" name="Text Box 43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8" name="Text Box 43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9" name="Text Box 43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0" name="Text Box 43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1" name="Text Box 43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2" name="Text Box 43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3" name="Text Box 43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4" name="Text Box 44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5" name="Text Box 44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6" name="Text Box 44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7" name="Text Box 44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8" name="Text Box 44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9" name="Text Box 44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0" name="Text Box 44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1" name="Text Box 44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2" name="Text Box 44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3" name="Text Box 44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4" name="Text Box 44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5" name="Text Box 44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6" name="Text Box 44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7" name="Text Box 44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8" name="Text Box 44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9" name="Text Box 44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0" name="Text Box 44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1" name="Text Box 44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2" name="Text Box 44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3" name="Text Box 44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4" name="Text Box 44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5" name="Text Box 44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6" name="Text Box 44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7" name="Text Box 44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8" name="Text Box 44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9" name="Text Box 44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0" name="Text Box 44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1" name="Text Box 44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2" name="Text Box 44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3" name="Text Box 44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4" name="Text Box 44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5" name="Text Box 44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6" name="Text Box 44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7" name="Text Box 44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8" name="Text Box 44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9" name="Text Box 44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0" name="Text Box 44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1" name="Text Box 44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2" name="Text Box 44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3" name="Text Box 44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4" name="Text Box 44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5" name="Text Box 44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6" name="Text Box 44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7" name="Text Box 44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8" name="Text Box 44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9" name="Text Box 44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0" name="Text Box 44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1" name="Text Box 44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2" name="Text Box 44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3" name="Text Box 44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4" name="Text Box 44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5" name="Text Box 44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6" name="Text Box 44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7" name="Text Box 44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8" name="Text Box 44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9" name="Text Box 44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0" name="Text Box 44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1" name="Text Box 44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2" name="Text Box 44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3" name="Text Box 44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4" name="Text Box 44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5" name="Text Box 44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6" name="Text Box 44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7" name="Text Box 44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8" name="Text Box 44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9" name="Text Box 44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0" name="Text Box 44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1" name="Text Box 44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2" name="Text Box 44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3" name="Text Box 44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4" name="Text Box 44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5" name="Text Box 44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6" name="Text Box 44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7" name="Text Box 44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8" name="Text Box 44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9" name="Text Box 44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0" name="Text Box 44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1" name="Text Box 44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2" name="Text Box 44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3" name="Text Box 44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4" name="Text Box 44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5" name="Text Box 44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6" name="Text Box 44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7" name="Text Box 44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8" name="Text Box 44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9" name="Text Box 44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0" name="Text Box 44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1" name="Text Box 44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2" name="Text Box 44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3" name="Text Box 44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4" name="Text Box 44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5" name="Text Box 44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6" name="Text Box 44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7" name="Text Box 44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8" name="Text Box 44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9" name="Text Box 44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0" name="Text Box 44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1" name="Text Box 44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2" name="Text Box 44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3" name="Text Box 44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4" name="Text Box 45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5" name="Text Box 45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6" name="Text Box 45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7" name="Text Box 45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8" name="Text Box 45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9" name="Text Box 45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0" name="Text Box 45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1" name="Text Box 45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2" name="Text Box 45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3" name="Text Box 45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4" name="Text Box 45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5" name="Text Box 45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6" name="Text Box 45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7" name="Text Box 45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8" name="Text Box 45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9" name="Text Box 45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0" name="Text Box 45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1" name="Text Box 45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2" name="Text Box 45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3" name="Text Box 45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4" name="Text Box 45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5" name="Text Box 45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6" name="Text Box 45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7" name="Text Box 45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8" name="Text Box 45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9" name="Text Box 45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0" name="Text Box 45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1" name="Text Box 45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2" name="Text Box 45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3" name="Text Box 45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4" name="Text Box 45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5" name="Text Box 45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6" name="Text Box 45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7" name="Text Box 45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8" name="Text Box 45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9" name="Text Box 45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0" name="Text Box 45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1" name="Text Box 45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2" name="Text Box 45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3" name="Text Box 45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4" name="Text Box 45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5" name="Text Box 45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6" name="Text Box 45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7" name="Text Box 45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8" name="Text Box 45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9" name="Text Box 45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0" name="Text Box 45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1" name="Text Box 45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2" name="Text Box 45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3" name="Text Box 45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4" name="Text Box 45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5" name="Text Box 45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6" name="Text Box 45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7" name="Text Box 45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8" name="Text Box 45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9" name="Text Box 45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0" name="Text Box 45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1" name="Text Box 45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2" name="Text Box 45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3" name="Text Box 45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4" name="Text Box 45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5" name="Text Box 45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6" name="Text Box 45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7" name="Text Box 45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8" name="Text Box 45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9" name="Text Box 45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0" name="Text Box 45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1" name="Text Box 45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2" name="Text Box 45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3" name="Text Box 45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4" name="Text Box 45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5" name="Text Box 45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6" name="Text Box 45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7" name="Text Box 45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8" name="Text Box 45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9" name="Text Box 45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0" name="Text Box 45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1" name="Text Box 45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2" name="Text Box 45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3" name="Text Box 45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4" name="Text Box 45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5" name="Text Box 45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6" name="Text Box 45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7" name="Text Box 45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8" name="Text Box 45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9" name="Text Box 45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0" name="Text Box 45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1" name="Text Box 45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2" name="Text Box 45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3" name="Text Box 45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4" name="Text Box 45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5" name="Text Box 45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6" name="Text Box 45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7" name="Text Box 45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8" name="Text Box 45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9" name="Text Box 45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0" name="Text Box 45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1" name="Text Box 45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2" name="Text Box 45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3" name="Text Box 45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4" name="Text Box 46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5" name="Text Box 46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6" name="Text Box 46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7" name="Text Box 46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8" name="Text Box 46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9" name="Text Box 46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0" name="Text Box 46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1" name="Text Box 46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2" name="Text Box 46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3" name="Text Box 46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4" name="Text Box 46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5" name="Text Box 46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6" name="Text Box 46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7" name="Text Box 46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8" name="Text Box 46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9" name="Text Box 46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0" name="Text Box 46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1" name="Text Box 46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2" name="Text Box 46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3" name="Text Box 46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4" name="Text Box 46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5" name="Text Box 46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6" name="Text Box 46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7" name="Text Box 46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8" name="Text Box 46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9" name="Text Box 46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0" name="Text Box 46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1" name="Text Box 46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2" name="Text Box 46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3" name="Text Box 46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4" name="Text Box 46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5" name="Text Box 46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6" name="Text Box 46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7" name="Text Box 46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8" name="Text Box 46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9" name="Text Box 46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0" name="Text Box 46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1" name="Text Box 46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2" name="Text Box 46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3" name="Text Box 46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4" name="Text Box 46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5" name="Text Box 46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6" name="Text Box 46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7" name="Text Box 46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8" name="Text Box 46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9" name="Text Box 46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0" name="Text Box 46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1" name="Text Box 46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2" name="Text Box 46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3" name="Text Box 46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4" name="Text Box 46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5" name="Text Box 46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6" name="Text Box 46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7" name="Text Box 46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8" name="Text Box 46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9" name="Text Box 46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0" name="Text Box 46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1" name="Text Box 46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2" name="Text Box 46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3" name="Text Box 46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4" name="Text Box 46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5" name="Text Box 46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6" name="Text Box 46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7" name="Text Box 46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8" name="Text Box 46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9" name="Text Box 46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0" name="Text Box 46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1" name="Text Box 46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2" name="Text Box 46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3" name="Text Box 46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4" name="Text Box 46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5" name="Text Box 46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6" name="Text Box 46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7" name="Text Box 46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8" name="Text Box 46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9" name="Text Box 46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0" name="Text Box 46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1" name="Text Box 46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2" name="Text Box 46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3" name="Text Box 46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4" name="Text Box 46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5" name="Text Box 46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6" name="Text Box 46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7" name="Text Box 46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8" name="Text Box 46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9" name="Text Box 46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0" name="Text Box 46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1" name="Text Box 46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2" name="Text Box 46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3" name="Text Box 46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4" name="Text Box 46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5" name="Text Box 46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6" name="Text Box 46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7" name="Text Box 46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8" name="Text Box 46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9" name="Text Box 46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0" name="Text Box 46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1" name="Text Box 46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2" name="Text Box 46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3" name="Text Box 46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4" name="Text Box 47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5" name="Text Box 47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6" name="Text Box 47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7" name="Text Box 47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8" name="Text Box 47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9" name="Text Box 47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0" name="Text Box 47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1" name="Text Box 47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2" name="Text Box 47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3" name="Text Box 47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4" name="Text Box 47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5" name="Text Box 47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6" name="Text Box 47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7" name="Text Box 47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8" name="Text Box 47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9" name="Text Box 47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0" name="Text Box 47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1" name="Text Box 47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2" name="Text Box 47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3" name="Text Box 47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4" name="Text Box 47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5" name="Text Box 47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6" name="Text Box 47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7" name="Text Box 47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8" name="Text Box 47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9" name="Text Box 47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0" name="Text Box 47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1" name="Text Box 47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2" name="Text Box 47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3" name="Text Box 47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4" name="Text Box 47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5" name="Text Box 47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6" name="Text Box 47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7" name="Text Box 47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8" name="Text Box 47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9" name="Text Box 47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0" name="Text Box 47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1" name="Text Box 47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2" name="Text Box 47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3" name="Text Box 47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4" name="Text Box 47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5" name="Text Box 47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6" name="Text Box 47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7" name="Text Box 47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8" name="Text Box 47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9" name="Text Box 47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0" name="Text Box 47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1" name="Text Box 47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2" name="Text Box 47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3" name="Text Box 47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4" name="Text Box 47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5" name="Text Box 47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6" name="Text Box 47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7" name="Text Box 47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8" name="Text Box 47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9" name="Text Box 47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0" name="Text Box 47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1" name="Text Box 47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2" name="Text Box 47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3" name="Text Box 47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4" name="Text Box 47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5" name="Text Box 47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6" name="Text Box 47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7" name="Text Box 47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8" name="Text Box 47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9" name="Text Box 47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0" name="Text Box 47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1" name="Text Box 47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2" name="Text Box 47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3" name="Text Box 47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4" name="Text Box 47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5" name="Text Box 47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6" name="Text Box 47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7" name="Text Box 47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8" name="Text Box 47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9" name="Text Box 47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0" name="Text Box 47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1" name="Text Box 47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2" name="Text Box 47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3" name="Text Box 47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4" name="Text Box 47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5" name="Text Box 47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6" name="Text Box 47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7" name="Text Box 47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8" name="Text Box 47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9" name="Text Box 47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0" name="Text Box 47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1" name="Text Box 47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2" name="Text Box 47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3" name="Text Box 47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4" name="Text Box 47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5" name="Text Box 47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6" name="Text Box 47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7" name="Text Box 47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8" name="Text Box 47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9" name="Text Box 47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0" name="Text Box 47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1" name="Text Box 47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2" name="Text Box 47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3" name="Text Box 47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4" name="Text Box 48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5" name="Text Box 48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6" name="Text Box 48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7" name="Text Box 48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8" name="Text Box 48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9" name="Text Box 48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0" name="Text Box 48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1" name="Text Box 48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2" name="Text Box 48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3" name="Text Box 48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4" name="Text Box 48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5" name="Text Box 48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6" name="Text Box 48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7" name="Text Box 48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8" name="Text Box 48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9" name="Text Box 48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0" name="Text Box 48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1" name="Text Box 48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2" name="Text Box 48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3" name="Text Box 48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4" name="Text Box 48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5" name="Text Box 48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6" name="Text Box 48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7" name="Text Box 48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8" name="Text Box 48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9" name="Text Box 48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0" name="Text Box 48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1" name="Text Box 48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2" name="Text Box 48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3" name="Text Box 48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4" name="Text Box 48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5" name="Text Box 48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6" name="Text Box 48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7" name="Text Box 48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8" name="Text Box 48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9" name="Text Box 48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0" name="Text Box 48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1" name="Text Box 48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2" name="Text Box 48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3" name="Text Box 48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4" name="Text Box 48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5" name="Text Box 48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6" name="Text Box 48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7" name="Text Box 48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8" name="Text Box 48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9" name="Text Box 48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0" name="Text Box 48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1" name="Text Box 48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2" name="Text Box 48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3" name="Text Box 48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4" name="Text Box 48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5" name="Text Box 48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6" name="Text Box 48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7" name="Text Box 48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8" name="Text Box 48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9" name="Text Box 48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0" name="Text Box 48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1" name="Text Box 48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2" name="Text Box 48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3" name="Text Box 48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4" name="Text Box 48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5" name="Text Box 48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6" name="Text Box 48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7" name="Text Box 48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8" name="Text Box 48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9" name="Text Box 48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0" name="Text Box 48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1" name="Text Box 48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2" name="Text Box 48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3" name="Text Box 48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4" name="Text Box 48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5" name="Text Box 48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6" name="Text Box 48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7" name="Text Box 48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8" name="Text Box 48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9" name="Text Box 48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0" name="Text Box 48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1" name="Text Box 48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2" name="Text Box 48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3" name="Text Box 48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4" name="Text Box 48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5" name="Text Box 48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6" name="Text Box 48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7" name="Text Box 48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8" name="Text Box 48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9" name="Text Box 48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0" name="Text Box 48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1" name="Text Box 48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2" name="Text Box 48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3" name="Text Box 48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4" name="Text Box 48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5" name="Text Box 48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6" name="Text Box 48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7" name="Text Box 48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8" name="Text Box 48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9" name="Text Box 48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0" name="Text Box 48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1" name="Text Box 48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2" name="Text Box 48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3" name="Text Box 48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4" name="Text Box 49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5" name="Text Box 49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6" name="Text Box 49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7" name="Text Box 49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8" name="Text Box 49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9" name="Text Box 49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0" name="Text Box 49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1" name="Text Box 49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2" name="Text Box 49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3" name="Text Box 49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4" name="Text Box 49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5" name="Text Box 49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6" name="Text Box 49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7" name="Text Box 49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8" name="Text Box 49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9" name="Text Box 49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0" name="Text Box 49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1" name="Text Box 49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2" name="Text Box 49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3" name="Text Box 49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4" name="Text Box 49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5" name="Text Box 49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6" name="Text Box 49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7" name="Text Box 49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8" name="Text Box 49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9" name="Text Box 49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0" name="Text Box 49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1" name="Text Box 49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2" name="Text Box 49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3" name="Text Box 49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4" name="Text Box 49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5" name="Text Box 49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6" name="Text Box 49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7" name="Text Box 49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8" name="Text Box 49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9" name="Text Box 49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0" name="Text Box 49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1" name="Text Box 49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2" name="Text Box 49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3" name="Text Box 49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4" name="Text Box 49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5" name="Text Box 49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6" name="Text Box 49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7" name="Text Box 49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8" name="Text Box 49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9" name="Text Box 49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0" name="Text Box 49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1" name="Text Box 49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2" name="Text Box 49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3" name="Text Box 49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4" name="Text Box 49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5" name="Text Box 49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6" name="Text Box 49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7" name="Text Box 49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8" name="Text Box 49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9" name="Text Box 49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0" name="Text Box 49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1" name="Text Box 49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2" name="Text Box 49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3" name="Text Box 49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4" name="Text Box 49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5" name="Text Box 49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6" name="Text Box 49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7" name="Text Box 49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8" name="Text Box 49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9" name="Text Box 49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0" name="Text Box 49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1" name="Text Box 49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2" name="Text Box 49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3" name="Text Box 49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4" name="Text Box 49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5" name="Text Box 49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6" name="Text Box 49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7" name="Text Box 49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8" name="Text Box 49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9" name="Text Box 49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0" name="Text Box 49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1" name="Text Box 49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2" name="Text Box 49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3" name="Text Box 49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4" name="Text Box 49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5" name="Text Box 49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6" name="Text Box 49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7" name="Text Box 49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8" name="Text Box 49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9" name="Text Box 49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0" name="Text Box 49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1" name="Text Box 49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2" name="Text Box 49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3" name="Text Box 49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4" name="Text Box 49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5" name="Text Box 49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6" name="Text Box 49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7" name="Text Box 49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8" name="Text Box 49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9" name="Text Box 49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0" name="Text Box 49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1" name="Text Box 49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2" name="Text Box 49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3" name="Text Box 49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4" name="Text Box 50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5" name="Text Box 50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6" name="Text Box 50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7" name="Text Box 50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8" name="Text Box 50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9" name="Text Box 50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0" name="Text Box 50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1" name="Text Box 50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2" name="Text Box 50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3" name="Text Box 50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4" name="Text Box 50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5" name="Text Box 50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6" name="Text Box 50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7" name="Text Box 50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8" name="Text Box 50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9" name="Text Box 50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0" name="Text Box 50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1" name="Text Box 50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2" name="Text Box 50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3" name="Text Box 50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4" name="Text Box 50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5" name="Text Box 50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6" name="Text Box 50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7" name="Text Box 50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8" name="Text Box 50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9" name="Text Box 50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0" name="Text Box 50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1" name="Text Box 50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2" name="Text Box 50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3" name="Text Box 50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4" name="Text Box 50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5" name="Text Box 50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6" name="Text Box 50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7" name="Text Box 50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8" name="Text Box 50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9" name="Text Box 50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0" name="Text Box 50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1" name="Text Box 50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2" name="Text Box 50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3" name="Text Box 50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4" name="Text Box 50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5" name="Text Box 50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6" name="Text Box 50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7" name="Text Box 50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8" name="Text Box 50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9" name="Text Box 50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0" name="Text Box 50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1" name="Text Box 50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2" name="Text Box 50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3" name="Text Box 50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4" name="Text Box 50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5" name="Text Box 50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6" name="Text Box 50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7" name="Text Box 50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8" name="Text Box 50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9" name="Text Box 50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0" name="Text Box 50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1" name="Text Box 50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2" name="Text Box 50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3" name="Text Box 50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4" name="Text Box 50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5" name="Text Box 50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6" name="Text Box 50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7" name="Text Box 50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8" name="Text Box 50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9" name="Text Box 50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0" name="Text Box 50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1" name="Text Box 50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2" name="Text Box 50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3" name="Text Box 50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4" name="Text Box 50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5" name="Text Box 50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6" name="Text Box 50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7" name="Text Box 50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8" name="Text Box 50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9" name="Text Box 50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0" name="Text Box 50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1" name="Text Box 50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2" name="Text Box 50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3" name="Text Box 50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4" name="Text Box 50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5" name="Text Box 50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6" name="Text Box 50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7" name="Text Box 50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8" name="Text Box 50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9" name="Text Box 50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0" name="Text Box 50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1" name="Text Box 50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2" name="Text Box 50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3" name="Text Box 50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4" name="Text Box 50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5" name="Text Box 50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6" name="Text Box 50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7" name="Text Box 50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8" name="Text Box 50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9" name="Text Box 50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0" name="Text Box 50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1" name="Text Box 50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2" name="Text Box 50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3" name="Text Box 50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4" name="Text Box 51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5" name="Text Box 51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6" name="Text Box 51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7" name="Text Box 51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8" name="Text Box 51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9" name="Text Box 51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0" name="Text Box 51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1" name="Text Box 51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2" name="Text Box 51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3" name="Text Box 51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4" name="Text Box 51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5" name="Text Box 51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6" name="Text Box 51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7" name="Text Box 51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8" name="Text Box 51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9" name="Text Box 51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0" name="Text Box 51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1" name="Text Box 51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2" name="Text Box 51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3" name="Text Box 51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4" name="Text Box 51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5" name="Text Box 51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6" name="Text Box 51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7" name="Text Box 51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8" name="Text Box 51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9" name="Text Box 51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0" name="Text Box 51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1" name="Text Box 51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2" name="Text Box 51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3" name="Text Box 51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4" name="Text Box 51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5" name="Text Box 51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6" name="Text Box 51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7" name="Text Box 51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8" name="Text Box 51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9" name="Text Box 51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0" name="Text Box 51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1" name="Text Box 51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2" name="Text Box 51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3" name="Text Box 51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4" name="Text Box 51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5" name="Text Box 51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6" name="Text Box 51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7" name="Text Box 51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8" name="Text Box 51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9" name="Text Box 51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0" name="Text Box 51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1" name="Text Box 51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2" name="Text Box 51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3" name="Text Box 51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4" name="Text Box 51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5" name="Text Box 51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6" name="Text Box 51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7" name="Text Box 51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8" name="Text Box 51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9" name="Text Box 51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0" name="Text Box 51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1" name="Text Box 51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2" name="Text Box 51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3" name="Text Box 51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4" name="Text Box 51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5" name="Text Box 51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6" name="Text Box 51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7" name="Text Box 51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8" name="Text Box 51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9" name="Text Box 51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0" name="Text Box 51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1" name="Text Box 51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2" name="Text Box 51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3" name="Text Box 51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4" name="Text Box 51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5" name="Text Box 51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6" name="Text Box 51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7" name="Text Box 51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8" name="Text Box 51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9" name="Text Box 51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0" name="Text Box 51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1" name="Text Box 51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2" name="Text Box 51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3" name="Text Box 51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4" name="Text Box 51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5" name="Text Box 51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6" name="Text Box 51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7" name="Text Box 51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8" name="Text Box 51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9" name="Text Box 51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0" name="Text Box 51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1" name="Text Box 51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2" name="Text Box 51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3" name="Text Box 51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4" name="Text Box 51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5" name="Text Box 51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6" name="Text Box 51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7" name="Text Box 51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8" name="Text Box 51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9" name="Text Box 51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0" name="Text Box 51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1" name="Text Box 51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2" name="Text Box 51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3" name="Text Box 51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4" name="Text Box 52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5" name="Text Box 52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6" name="Text Box 52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7" name="Text Box 52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8" name="Text Box 52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9" name="Text Box 52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0" name="Text Box 52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1" name="Text Box 52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2" name="Text Box 52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3" name="Text Box 52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4" name="Text Box 52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5" name="Text Box 52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6" name="Text Box 52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7" name="Text Box 52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8" name="Text Box 52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9" name="Text Box 52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0" name="Text Box 52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1" name="Text Box 52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2" name="Text Box 52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3" name="Text Box 52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4" name="Text Box 52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5" name="Text Box 52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6" name="Text Box 52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7" name="Text Box 52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8" name="Text Box 52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9" name="Text Box 52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0" name="Text Box 52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1" name="Text Box 52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2" name="Text Box 52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3" name="Text Box 52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4" name="Text Box 52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5" name="Text Box 52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6" name="Text Box 52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7" name="Text Box 52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8" name="Text Box 52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9" name="Text Box 52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0" name="Text Box 52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1" name="Text Box 52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2" name="Text Box 52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3" name="Text Box 52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4" name="Text Box 52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5" name="Text Box 52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6" name="Text Box 52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7" name="Text Box 52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8" name="Text Box 52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9" name="Text Box 52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0" name="Text Box 52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1" name="Text Box 52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2" name="Text Box 52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3" name="Text Box 52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4" name="Text Box 52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5" name="Text Box 52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6" name="Text Box 52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7" name="Text Box 52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8" name="Text Box 52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9" name="Text Box 52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0" name="Text Box 52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1" name="Text Box 52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2" name="Text Box 52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3" name="Text Box 52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4" name="Text Box 52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5" name="Text Box 52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6" name="Text Box 52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7" name="Text Box 52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8" name="Text Box 52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9" name="Text Box 52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0" name="Text Box 52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1" name="Text Box 52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2" name="Text Box 52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3" name="Text Box 52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4" name="Text Box 52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5" name="Text Box 52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6" name="Text Box 52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7" name="Text Box 52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8" name="Text Box 52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9" name="Text Box 52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0" name="Text Box 52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1" name="Text Box 52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2" name="Text Box 52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3" name="Text Box 52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4" name="Text Box 52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5" name="Text Box 52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6" name="Text Box 52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7" name="Text Box 52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8" name="Text Box 52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9" name="Text Box 52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0" name="Text Box 52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1" name="Text Box 52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2" name="Text Box 52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3" name="Text Box 52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4" name="Text Box 52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5" name="Text Box 52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6" name="Text Box 52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7" name="Text Box 52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8" name="Text Box 52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9" name="Text Box 52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0" name="Text Box 52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1" name="Text Box 52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2" name="Text Box 52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3" name="Text Box 52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4" name="Text Box 53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5" name="Text Box 53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6" name="Text Box 53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7" name="Text Box 53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8" name="Text Box 53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9" name="Text Box 53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0" name="Text Box 53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1" name="Text Box 53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2" name="Text Box 53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3" name="Text Box 53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4" name="Text Box 53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5" name="Text Box 53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6" name="Text Box 53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7" name="Text Box 53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8" name="Text Box 53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9" name="Text Box 53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0" name="Text Box 53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1" name="Text Box 53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2" name="Text Box 53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3" name="Text Box 53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4" name="Text Box 53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5" name="Text Box 53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6" name="Text Box 53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7" name="Text Box 53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8" name="Text Box 53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9" name="Text Box 53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0" name="Text Box 53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1" name="Text Box 53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2" name="Text Box 53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3" name="Text Box 53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4" name="Text Box 53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5" name="Text Box 53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6" name="Text Box 53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7" name="Text Box 53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8" name="Text Box 53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9" name="Text Box 53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0" name="Text Box 53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1" name="Text Box 53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2" name="Text Box 53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3" name="Text Box 53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4" name="Text Box 53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5" name="Text Box 53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6" name="Text Box 53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7" name="Text Box 53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8" name="Text Box 53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9" name="Text Box 53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0" name="Text Box 53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1" name="Text Box 53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2" name="Text Box 53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3" name="Text Box 53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4" name="Text Box 53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5" name="Text Box 53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6" name="Text Box 53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7" name="Text Box 53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8" name="Text Box 53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9" name="Text Box 53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0" name="Text Box 53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1" name="Text Box 53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2" name="Text Box 53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3" name="Text Box 53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4" name="Text Box 53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5" name="Text Box 53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6" name="Text Box 53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7" name="Text Box 53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8" name="Text Box 53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9" name="Text Box 53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0" name="Text Box 53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1" name="Text Box 53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2" name="Text Box 53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3" name="Text Box 53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4" name="Text Box 53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5" name="Text Box 53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6" name="Text Box 53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7" name="Text Box 53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8" name="Text Box 53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9" name="Text Box 53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0" name="Text Box 53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1" name="Text Box 53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2" name="Text Box 53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3" name="Text Box 53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4" name="Text Box 53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5" name="Text Box 53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6" name="Text Box 53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7" name="Text Box 53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8" name="Text Box 53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9" name="Text Box 53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0" name="Text Box 53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1" name="Text Box 53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2" name="Text Box 53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3" name="Text Box 53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4" name="Text Box 53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5" name="Text Box 53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6" name="Text Box 53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7" name="Text Box 53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8" name="Text Box 53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9" name="Text Box 53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0" name="Text Box 53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1" name="Text Box 53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2" name="Text Box 53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3" name="Text Box 53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4" name="Text Box 54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5" name="Text Box 54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6" name="Text Box 54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7" name="Text Box 54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8" name="Text Box 54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9" name="Text Box 54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0" name="Text Box 54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1" name="Text Box 54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2" name="Text Box 54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3" name="Text Box 54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4" name="Text Box 54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5" name="Text Box 54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6" name="Text Box 54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7" name="Text Box 54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8" name="Text Box 54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9" name="Text Box 54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0" name="Text Box 54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1" name="Text Box 54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2" name="Text Box 54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3" name="Text Box 54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4" name="Text Box 54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5" name="Text Box 54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6" name="Text Box 54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7" name="Text Box 54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8" name="Text Box 54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9" name="Text Box 54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0" name="Text Box 54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1" name="Text Box 54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2" name="Text Box 54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3" name="Text Box 54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4" name="Text Box 54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5" name="Text Box 54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6" name="Text Box 54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7" name="Text Box 54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8" name="Text Box 54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9" name="Text Box 54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0" name="Text Box 54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1" name="Text Box 54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2" name="Text Box 54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3" name="Text Box 54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4" name="Text Box 54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5" name="Text Box 54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6" name="Text Box 54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7" name="Text Box 54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8" name="Text Box 54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9" name="Text Box 54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0" name="Text Box 54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1" name="Text Box 54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2" name="Text Box 54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3" name="Text Box 54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85725</xdr:colOff>
      <xdr:row>1</xdr:row>
      <xdr:rowOff>19050</xdr:rowOff>
    </xdr:to>
    <xdr:sp macro="" textlink="">
      <xdr:nvSpPr>
        <xdr:cNvPr id="2" name="Text Box 25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 name="Text Box 25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 name="Text Box 25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 name="Text Box 25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 name="Text Box 25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 name="Text Box 25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 name="Text Box 25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 name="Text Box 25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 name="Text Box 25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 name="Text Box 25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 name="Text Box 25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 name="Text Box 25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 name="Text Box 25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 name="Text Box 25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 name="Text Box 26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 name="Text Box 26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 name="Text Box 26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 name="Text Box 26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 name="Text Box 26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 name="Text Box 26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 name="Text Box 26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 name="Text Box 26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 name="Text Box 26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 name="Text Box 26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 name="Text Box 26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 name="Text Box 26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 name="Text Box 26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 name="Text Box 26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 name="Text Box 26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 name="Text Box 26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 name="Text Box 26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 name="Text Box 26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 name="Text Box 26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 name="Text Box 26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 name="Text Box 26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 name="Text Box 26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 name="Text Box 26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 name="Text Box 26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 name="Text Box 26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 name="Text Box 26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 name="Text Box 26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 name="Text Box 26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 name="Text Box 26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 name="Text Box 26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 name="Text Box 26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 name="Text Box 26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 name="Text Box 26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 name="Text Box 26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 name="Text Box 26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 name="Text Box 26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 name="Text Box 26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 name="Text Box 26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 name="Text Box 26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 name="Text Box 26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 name="Text Box 26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 name="Text Box 26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 name="Text Box 26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 name="Text Box 26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 name="Text Box 26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 name="Text Box 26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 name="Text Box 26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 name="Text Box 26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 name="Text Box 26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 name="Text Box 26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 name="Text Box 26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 name="Text Box 26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 name="Text Box 26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 name="Text Box 26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 name="Text Box 26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 name="Text Box 26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 name="Text Box 26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 name="Text Box 26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 name="Text Box 27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 name="Text Box 27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 name="Text Box 27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 name="Text Box 27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 name="Text Box 27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 name="Text Box 27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 name="Text Box 27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 name="Text Box 27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 name="Text Box 27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 name="Text Box 27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 name="Text Box 27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 name="Text Box 27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 name="Text Box 27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 name="Text Box 27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 name="Text Box 27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 name="Text Box 27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 name="Text Box 27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 name="Text Box 27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 name="Text Box 27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 name="Text Box 27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 name="Text Box 27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 name="Text Box 27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 name="Text Box 27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 name="Text Box 27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 name="Text Box 27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 name="Text Box 27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 name="Text Box 27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 name="Text Box 27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 name="Text Box 27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 name="Text Box 27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 name="Text Box 27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 name="Text Box 27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 name="Text Box 27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 name="Text Box 27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 name="Text Box 27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 name="Text Box 27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 name="Text Box 27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 name="Text Box 27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 name="Text Box 27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 name="Text Box 27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 name="Text Box 27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 name="Text Box 27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 name="Text Box 27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 name="Text Box 27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 name="Text Box 27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 name="Text Box 27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 name="Text Box 27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 name="Text Box 27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 name="Text Box 27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 name="Text Box 27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 name="Text Box 27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 name="Text Box 27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 name="Text Box 27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 name="Text Box 27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 name="Text Box 27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 name="Text Box 27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 name="Text Box 27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 name="Text Box 27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 name="Text Box 27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 name="Text Box 27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 name="Text Box 27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 name="Text Box 27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 name="Text Box 27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 name="Text Box 27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 name="Text Box 27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 name="Text Box 27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 name="Text Box 27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 name="Text Box 27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 name="Text Box 27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 name="Text Box 27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 name="Text Box 27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 name="Text Box 27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 name="Text Box 27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 name="Text Box 27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 name="Text Box 27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 name="Text Box 27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 name="Text Box 27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 name="Text Box 27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 name="Text Box 27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 name="Text Box 27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 name="Text Box 27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 name="Text Box 27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 name="Text Box 27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 name="Text Box 27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 name="Text Box 27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 name="Text Box 27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 name="Text Box 27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 name="Text Box 27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 name="Text Box 27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 name="Text Box 27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 name="Text Box 27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 name="Text Box 27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 name="Text Box 27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 name="Text Box 27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 name="Text Box 27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 name="Text Box 27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 name="Text Box 27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 name="Text Box 27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 name="Text Box 27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 name="Text Box 27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 name="Text Box 28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 name="Text Box 28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 name="Text Box 28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 name="Text Box 28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 name="Text Box 28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 name="Text Box 28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 name="Text Box 28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 name="Text Box 28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 name="Text Box 28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 name="Text Box 28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 name="Text Box 28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 name="Text Box 28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 name="Text Box 28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 name="Text Box 28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 name="Text Box 28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 name="Text Box 28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 name="Text Box 28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 name="Text Box 28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 name="Text Box 28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 name="Text Box 28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 name="Text Box 28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 name="Text Box 28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 name="Text Box 28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 name="Text Box 28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 name="Text Box 28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 name="Text Box 28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 name="Text Box 28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 name="Text Box 28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 name="Text Box 28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 name="Text Box 28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 name="Text Box 28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 name="Text Box 28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 name="Text Box 28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 name="Text Box 28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 name="Text Box 28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 name="Text Box 28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 name="Text Box 28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 name="Text Box 28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 name="Text Box 28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 name="Text Box 28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 name="Text Box 28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 name="Text Box 28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 name="Text Box 28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 name="Text Box 28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 name="Text Box 28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 name="Text Box 28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 name="Text Box 28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 name="Text Box 28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 name="Text Box 28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 name="Text Box 28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 name="Text Box 28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 name="Text Box 28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 name="Text Box 28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 name="Text Box 28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 name="Text Box 28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 name="Text Box 28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 name="Text Box 28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 name="Text Box 28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 name="Text Box 28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 name="Text Box 28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 name="Text Box 28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 name="Text Box 28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 name="Text Box 28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 name="Text Box 28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 name="Text Box 28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 name="Text Box 28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 name="Text Box 28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 name="Text Box 28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 name="Text Box 28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 name="Text Box 28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 name="Text Box 28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 name="Text Box 28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 name="Text Box 28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 name="Text Box 28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 name="Text Box 28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 name="Text Box 28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 name="Text Box 28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 name="Text Box 28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 name="Text Box 28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 name="Text Box 28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 name="Text Box 28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 name="Text Box 28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 name="Text Box 28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 name="Text Box 28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 name="Text Box 28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 name="Text Box 28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 name="Text Box 28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 name="Text Box 28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 name="Text Box 28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 name="Text Box 28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 name="Text Box 28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 name="Text Box 28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 name="Text Box 28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 name="Text Box 28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 name="Text Box 28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 name="Text Box 28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 name="Text Box 28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 name="Text Box 28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 name="Text Box 28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 name="Text Box 28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 name="Text Box 29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 name="Text Box 29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 name="Text Box 29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 name="Text Box 29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 name="Text Box 29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 name="Text Box 29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 name="Text Box 29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 name="Text Box 29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 name="Text Box 29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3" name="Text Box 29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4" name="Text Box 29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5" name="Text Box 29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6" name="Text Box 29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7" name="Text Box 29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8" name="Text Box 29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9" name="Text Box 29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0" name="Text Box 29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1" name="Text Box 29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2" name="Text Box 29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3" name="Text Box 29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4" name="Text Box 29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5" name="Text Box 29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6" name="Text Box 29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7" name="Text Box 29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8" name="Text Box 29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9" name="Text Box 29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0" name="Text Box 29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1" name="Text Box 29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2" name="Text Box 29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3" name="Text Box 29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4" name="Text Box 29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5" name="Text Box 29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6" name="Text Box 29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7" name="Text Box 29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8" name="Text Box 29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9" name="Text Box 29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0" name="Text Box 29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1" name="Text Box 29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2" name="Text Box 29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3" name="Text Box 29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4" name="Text Box 29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5" name="Text Box 29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6" name="Text Box 29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7" name="Text Box 29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8" name="Text Box 29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9" name="Text Box 29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0" name="Text Box 29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1" name="Text Box 29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2" name="Text Box 29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3" name="Text Box 29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4" name="Text Box 29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5" name="Text Box 29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6" name="Text Box 29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7" name="Text Box 29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8" name="Text Box 29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9" name="Text Box 29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0" name="Text Box 29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1" name="Text Box 29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2" name="Text Box 29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3" name="Text Box 29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4" name="Text Box 29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5" name="Text Box 29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6" name="Text Box 29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7" name="Text Box 29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8" name="Text Box 29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9" name="Text Box 29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0" name="Text Box 29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1" name="Text Box 29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2" name="Text Box 29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3" name="Text Box 29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4" name="Text Box 29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5" name="Text Box 29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6" name="Text Box 29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7" name="Text Box 29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8" name="Text Box 29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9" name="Text Box 29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0" name="Text Box 29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1" name="Text Box 29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2" name="Text Box 29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3" name="Text Box 29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4" name="Text Box 29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5" name="Text Box 29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6" name="Text Box 29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7" name="Text Box 29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8" name="Text Box 29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9" name="Text Box 29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0" name="Text Box 29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1" name="Text Box 29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2" name="Text Box 29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3" name="Text Box 29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4" name="Text Box 29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5" name="Text Box 29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6" name="Text Box 29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7" name="Text Box 29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8" name="Text Box 29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9" name="Text Box 29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0" name="Text Box 29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1" name="Text Box 29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2" name="Text Box 29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3" name="Text Box 29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4" name="Text Box 30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5" name="Text Box 30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6" name="Text Box 30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7" name="Text Box 30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8" name="Text Box 30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9" name="Text Box 30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0" name="Text Box 30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1" name="Text Box 30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2" name="Text Box 30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3" name="Text Box 30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4" name="Text Box 30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5" name="Text Box 30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6" name="Text Box 30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7" name="Text Box 30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8" name="Text Box 30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9" name="Text Box 30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0" name="Text Box 30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1" name="Text Box 30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2" name="Text Box 30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3" name="Text Box 30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4" name="Text Box 30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5" name="Text Box 30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6" name="Text Box 30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7" name="Text Box 30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8" name="Text Box 30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9" name="Text Box 30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0" name="Text Box 30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1" name="Text Box 30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2" name="Text Box 30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3" name="Text Box 30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4" name="Text Box 30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5" name="Text Box 30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6" name="Text Box 30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7" name="Text Box 30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8" name="Text Box 30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9" name="Text Box 30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0" name="Text Box 30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1" name="Text Box 30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2" name="Text Box 30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3" name="Text Box 30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4" name="Text Box 30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5" name="Text Box 30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6" name="Text Box 30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7" name="Text Box 30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8" name="Text Box 30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9" name="Text Box 30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0" name="Text Box 30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1" name="Text Box 30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2" name="Text Box 30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3" name="Text Box 30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4" name="Text Box 30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5" name="Text Box 30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6" name="Text Box 30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7" name="Text Box 30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8" name="Text Box 30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9" name="Text Box 30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0" name="Text Box 30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1" name="Text Box 30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2" name="Text Box 30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3" name="Text Box 30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4" name="Text Box 30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5" name="Text Box 30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6" name="Text Box 30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7" name="Text Box 30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8" name="Text Box 30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9" name="Text Box 30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0" name="Text Box 30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1" name="Text Box 30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2" name="Text Box 30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3" name="Text Box 30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4" name="Text Box 30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5" name="Text Box 30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6" name="Text Box 30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7" name="Text Box 30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8" name="Text Box 30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9" name="Text Box 30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0" name="Text Box 30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1" name="Text Box 30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2" name="Text Box 30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3" name="Text Box 30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4" name="Text Box 30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5" name="Text Box 30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6" name="Text Box 30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7" name="Text Box 30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8" name="Text Box 30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9" name="Text Box 30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0" name="Text Box 30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1" name="Text Box 30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2" name="Text Box 30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3" name="Text Box 30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4" name="Text Box 30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5" name="Text Box 30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6" name="Text Box 30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7" name="Text Box 30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8" name="Text Box 30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9" name="Text Box 30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0" name="Text Box 30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1" name="Text Box 30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2" name="Text Box 30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3" name="Text Box 30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4" name="Text Box 31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5" name="Text Box 31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6" name="Text Box 31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7" name="Text Box 31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8" name="Text Box 31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9" name="Text Box 31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0" name="Text Box 31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1" name="Text Box 31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2" name="Text Box 31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3" name="Text Box 31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4" name="Text Box 31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5" name="Text Box 31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6" name="Text Box 31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7" name="Text Box 31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8" name="Text Box 31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9" name="Text Box 31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0" name="Text Box 31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1" name="Text Box 31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2" name="Text Box 31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3" name="Text Box 31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4" name="Text Box 31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5" name="Text Box 31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6" name="Text Box 31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7" name="Text Box 31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8" name="Text Box 31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9" name="Text Box 31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0" name="Text Box 31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1" name="Text Box 31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2" name="Text Box 31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3" name="Text Box 31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4" name="Text Box 31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5" name="Text Box 31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6" name="Text Box 31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7" name="Text Box 31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8" name="Text Box 31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9" name="Text Box 31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0" name="Text Box 31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1" name="Text Box 31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2" name="Text Box 31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3" name="Text Box 31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4" name="Text Box 31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5" name="Text Box 31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6" name="Text Box 31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7" name="Text Box 31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8" name="Text Box 31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9" name="Text Box 31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0" name="Text Box 31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1" name="Text Box 31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2" name="Text Box 31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3" name="Text Box 31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4" name="Text Box 31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5" name="Text Box 31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6" name="Text Box 31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7" name="Text Box 31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8" name="Text Box 31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9" name="Text Box 31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0" name="Text Box 31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1" name="Text Box 31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2" name="Text Box 31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3" name="Text Box 31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4" name="Text Box 31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5" name="Text Box 31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6" name="Text Box 31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7" name="Text Box 31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8" name="Text Box 31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9" name="Text Box 31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0" name="Text Box 31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1" name="Text Box 31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2" name="Text Box 31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3" name="Text Box 31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4" name="Text Box 31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5" name="Text Box 31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6" name="Text Box 31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7" name="Text Box 31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8" name="Text Box 31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9" name="Text Box 31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0" name="Text Box 31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1" name="Text Box 31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2" name="Text Box 31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3" name="Text Box 31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4" name="Text Box 31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5" name="Text Box 31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6" name="Text Box 31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7" name="Text Box 31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8" name="Text Box 31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9" name="Text Box 31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0" name="Text Box 31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1" name="Text Box 31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2" name="Text Box 31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3" name="Text Box 31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4" name="Text Box 31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5" name="Text Box 31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6" name="Text Box 31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7" name="Text Box 31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8" name="Text Box 31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9" name="Text Box 31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0" name="Text Box 31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1" name="Text Box 31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2" name="Text Box 31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3" name="Text Box 31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4" name="Text Box 32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5" name="Text Box 32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6" name="Text Box 32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7" name="Text Box 32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8" name="Text Box 32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9" name="Text Box 32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0" name="Text Box 32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1" name="Text Box 32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2" name="Text Box 32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3" name="Text Box 32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4" name="Text Box 32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5" name="Text Box 32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6" name="Text Box 32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7" name="Text Box 32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8" name="Text Box 32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9" name="Text Box 32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0" name="Text Box 32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1" name="Text Box 32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2" name="Text Box 32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3" name="Text Box 32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4" name="Text Box 32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5" name="Text Box 32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6" name="Text Box 32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7" name="Text Box 32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8" name="Text Box 32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9" name="Text Box 32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0" name="Text Box 32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1" name="Text Box 32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2" name="Text Box 32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3" name="Text Box 32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4" name="Text Box 32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5" name="Text Box 32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6" name="Text Box 32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7" name="Text Box 32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8" name="Text Box 32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9" name="Text Box 32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0" name="Text Box 32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1" name="Text Box 32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2" name="Text Box 32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3" name="Text Box 32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4" name="Text Box 32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5" name="Text Box 32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6" name="Text Box 32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7" name="Text Box 32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8" name="Text Box 32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9" name="Text Box 32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0" name="Text Box 32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1" name="Text Box 32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2" name="Text Box 32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3" name="Text Box 32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4" name="Text Box 32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5" name="Text Box 32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6" name="Text Box 32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7" name="Text Box 32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8" name="Text Box 32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9" name="Text Box 32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0" name="Text Box 32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1" name="Text Box 32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2" name="Text Box 32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3" name="Text Box 32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4" name="Text Box 32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5" name="Text Box 32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6" name="Text Box 32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7" name="Text Box 32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8" name="Text Box 32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9" name="Text Box 32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0" name="Text Box 32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1" name="Text Box 32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2" name="Text Box 32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3" name="Text Box 32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4" name="Text Box 32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5" name="Text Box 32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6" name="Text Box 32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7" name="Text Box 32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8" name="Text Box 32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9" name="Text Box 32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0" name="Text Box 32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1" name="Text Box 32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2" name="Text Box 32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3" name="Text Box 32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4" name="Text Box 32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5" name="Text Box 32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6" name="Text Box 32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7" name="Text Box 32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8" name="Text Box 32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9" name="Text Box 32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0" name="Text Box 32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1" name="Text Box 32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2" name="Text Box 32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3" name="Text Box 32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4" name="Text Box 32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5" name="Text Box 32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6" name="Text Box 32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7" name="Text Box 32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8" name="Text Box 32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9" name="Text Box 32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0" name="Text Box 32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1" name="Text Box 32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2" name="Text Box 32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3" name="Text Box 32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4" name="Text Box 33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5" name="Text Box 33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6" name="Text Box 33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7" name="Text Box 33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8" name="Text Box 33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9" name="Text Box 33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0" name="Text Box 33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1" name="Text Box 33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2" name="Text Box 33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3" name="Text Box 33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4" name="Text Box 33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5" name="Text Box 33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6" name="Text Box 33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7" name="Text Box 33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8" name="Text Box 33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9" name="Text Box 33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0" name="Text Box 33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1" name="Text Box 33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2" name="Text Box 33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3" name="Text Box 33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4" name="Text Box 33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5" name="Text Box 33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6" name="Text Box 33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7" name="Text Box 33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8" name="Text Box 33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9" name="Text Box 33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0" name="Text Box 33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1" name="Text Box 33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2" name="Text Box 33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3" name="Text Box 33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4" name="Text Box 33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5" name="Text Box 33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6" name="Text Box 33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7" name="Text Box 33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8" name="Text Box 33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9" name="Text Box 33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0" name="Text Box 33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1" name="Text Box 33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2" name="Text Box 33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3" name="Text Box 33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4" name="Text Box 33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5" name="Text Box 33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6" name="Text Box 33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7" name="Text Box 33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8" name="Text Box 33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9" name="Text Box 33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0" name="Text Box 33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1" name="Text Box 33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2" name="Text Box 33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3" name="Text Box 33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4" name="Text Box 33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5" name="Text Box 33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6" name="Text Box 33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7" name="Text Box 33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8" name="Text Box 33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9" name="Text Box 33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0" name="Text Box 33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1" name="Text Box 33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2" name="Text Box 33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3" name="Text Box 33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4" name="Text Box 33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5" name="Text Box 33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6" name="Text Box 33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7" name="Text Box 33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8" name="Text Box 33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9" name="Text Box 33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0" name="Text Box 33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1" name="Text Box 33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2" name="Text Box 33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3" name="Text Box 33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4" name="Text Box 33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5" name="Text Box 33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6" name="Text Box 33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7" name="Text Box 33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8" name="Text Box 33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9" name="Text Box 33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0" name="Text Box 33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1" name="Text Box 33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2" name="Text Box 33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3" name="Text Box 33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4" name="Text Box 33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5" name="Text Box 33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6" name="Text Box 33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7" name="Text Box 33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8" name="Text Box 33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9" name="Text Box 33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0" name="Text Box 33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1" name="Text Box 33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2" name="Text Box 33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3" name="Text Box 33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4" name="Text Box 33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5" name="Text Box 33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6" name="Text Box 33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7" name="Text Box 33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8" name="Text Box 33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9" name="Text Box 33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0" name="Text Box 33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1" name="Text Box 33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2" name="Text Box 33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3" name="Text Box 33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4" name="Text Box 34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5" name="Text Box 34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6" name="Text Box 34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7" name="Text Box 34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8" name="Text Box 34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9" name="Text Box 34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0" name="Text Box 34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1" name="Text Box 34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2" name="Text Box 34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3" name="Text Box 34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4" name="Text Box 34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5" name="Text Box 34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6" name="Text Box 34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7" name="Text Box 34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8" name="Text Box 34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9" name="Text Box 34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0" name="Text Box 34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1" name="Text Box 34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2" name="Text Box 34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3" name="Text Box 34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4" name="Text Box 34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5" name="Text Box 34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6" name="Text Box 34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7" name="Text Box 34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8" name="Text Box 34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9" name="Text Box 34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0" name="Text Box 34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1" name="Text Box 34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2" name="Text Box 34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3" name="Text Box 34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4" name="Text Box 34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5" name="Text Box 34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6" name="Text Box 34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7" name="Text Box 34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8" name="Text Box 34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9" name="Text Box 34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0" name="Text Box 34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1" name="Text Box 34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2" name="Text Box 34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3" name="Text Box 34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4" name="Text Box 34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5" name="Text Box 34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6" name="Text Box 34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7" name="Text Box 34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8" name="Text Box 34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9" name="Text Box 34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0" name="Text Box 34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1" name="Text Box 34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2" name="Text Box 34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3" name="Text Box 34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4" name="Text Box 34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5" name="Text Box 34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6" name="Text Box 34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7" name="Text Box 34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8" name="Text Box 34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9" name="Text Box 34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0" name="Text Box 34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1" name="Text Box 34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2" name="Text Box 34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3" name="Text Box 34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4" name="Text Box 34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5" name="Text Box 34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6" name="Text Box 34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7" name="Text Box 34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8" name="Text Box 34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9" name="Text Box 34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0" name="Text Box 34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1" name="Text Box 34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2" name="Text Box 34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3" name="Text Box 34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4" name="Text Box 34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5" name="Text Box 34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6" name="Text Box 34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7" name="Text Box 34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8" name="Text Box 34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9" name="Text Box 34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0" name="Text Box 34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1" name="Text Box 34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2" name="Text Box 34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3" name="Text Box 34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4" name="Text Box 34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5" name="Text Box 34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6" name="Text Box 34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7" name="Text Box 34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8" name="Text Box 34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9" name="Text Box 34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0" name="Text Box 34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1" name="Text Box 34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2" name="Text Box 34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3" name="Text Box 34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4" name="Text Box 34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5" name="Text Box 34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6" name="Text Box 34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7" name="Text Box 34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8" name="Text Box 34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9" name="Text Box 34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0" name="Text Box 34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1" name="Text Box 34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2" name="Text Box 34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3" name="Text Box 34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4" name="Text Box 35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5" name="Text Box 35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6" name="Text Box 35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7" name="Text Box 35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8" name="Text Box 35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9" name="Text Box 35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0" name="Text Box 35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1" name="Text Box 35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2" name="Text Box 35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3" name="Text Box 35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4" name="Text Box 35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5" name="Text Box 35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6" name="Text Box 35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7" name="Text Box 35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8" name="Text Box 35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9" name="Text Box 35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0" name="Text Box 35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1" name="Text Box 35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2" name="Text Box 35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3" name="Text Box 35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4" name="Text Box 35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5" name="Text Box 35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6" name="Text Box 35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7" name="Text Box 35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8" name="Text Box 35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9" name="Text Box 35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0" name="Text Box 35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1" name="Text Box 35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2" name="Text Box 35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3" name="Text Box 35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4" name="Text Box 35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5" name="Text Box 35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6" name="Text Box 35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7" name="Text Box 35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8" name="Text Box 35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9" name="Text Box 35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0" name="Text Box 35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1" name="Text Box 35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2" name="Text Box 35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3" name="Text Box 35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4" name="Text Box 35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5" name="Text Box 35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6" name="Text Box 35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7" name="Text Box 35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8" name="Text Box 35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9" name="Text Box 35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0" name="Text Box 35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1" name="Text Box 35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2" name="Text Box 35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3" name="Text Box 35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4" name="Text Box 35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5" name="Text Box 35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6" name="Text Box 35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7" name="Text Box 35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8" name="Text Box 35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9" name="Text Box 35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0" name="Text Box 35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1" name="Text Box 35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2" name="Text Box 35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3" name="Text Box 35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4" name="Text Box 35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5" name="Text Box 35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6" name="Text Box 35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7" name="Text Box 35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8" name="Text Box 35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9" name="Text Box 35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0" name="Text Box 35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1" name="Text Box 35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2" name="Text Box 35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3" name="Text Box 35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4" name="Text Box 35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5" name="Text Box 35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6" name="Text Box 35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7" name="Text Box 35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8" name="Text Box 35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9" name="Text Box 35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0" name="Text Box 35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1" name="Text Box 35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2" name="Text Box 35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3" name="Text Box 35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4" name="Text Box 35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5" name="Text Box 35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6" name="Text Box 35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7" name="Text Box 35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8" name="Text Box 35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9" name="Text Box 35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0" name="Text Box 35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1" name="Text Box 35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2" name="Text Box 35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3" name="Text Box 35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4" name="Text Box 35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5" name="Text Box 35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6" name="Text Box 35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7" name="Text Box 35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8" name="Text Box 35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9" name="Text Box 35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0" name="Text Box 35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1" name="Text Box 35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2" name="Text Box 35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3" name="Text Box 35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4" name="Text Box 36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5" name="Text Box 36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6" name="Text Box 36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7" name="Text Box 36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8" name="Text Box 36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9" name="Text Box 36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0" name="Text Box 36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1" name="Text Box 36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2" name="Text Box 36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3" name="Text Box 36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4" name="Text Box 36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5" name="Text Box 36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6" name="Text Box 36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7" name="Text Box 36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8" name="Text Box 36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9" name="Text Box 36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0" name="Text Box 36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1" name="Text Box 36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2" name="Text Box 36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3" name="Text Box 36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4" name="Text Box 36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5" name="Text Box 36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6" name="Text Box 36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7" name="Text Box 36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8" name="Text Box 36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9" name="Text Box 36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0" name="Text Box 36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1" name="Text Box 36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2" name="Text Box 36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3" name="Text Box 36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4" name="Text Box 36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5" name="Text Box 36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6" name="Text Box 36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7" name="Text Box 36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8" name="Text Box 36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9" name="Text Box 36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0" name="Text Box 36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1" name="Text Box 36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2" name="Text Box 36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3" name="Text Box 36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4" name="Text Box 36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5" name="Text Box 36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6" name="Text Box 36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7" name="Text Box 36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8" name="Text Box 36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9" name="Text Box 36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0" name="Text Box 36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1" name="Text Box 36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2" name="Text Box 36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3" name="Text Box 36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4" name="Text Box 36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5" name="Text Box 36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6" name="Text Box 36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7" name="Text Box 36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8" name="Text Box 36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9" name="Text Box 36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0" name="Text Box 36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1" name="Text Box 36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2" name="Text Box 36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3" name="Text Box 36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4" name="Text Box 36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5" name="Text Box 36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6" name="Text Box 36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7" name="Text Box 36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8" name="Text Box 36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9" name="Text Box 36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0" name="Text Box 36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1" name="Text Box 36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2" name="Text Box 36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3" name="Text Box 36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4" name="Text Box 36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5" name="Text Box 36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6" name="Text Box 36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7" name="Text Box 36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8" name="Text Box 36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9" name="Text Box 36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0" name="Text Box 36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1" name="Text Box 36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2" name="Text Box 36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3" name="Text Box 36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4" name="Text Box 36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5" name="Text Box 36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6" name="Text Box 36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7" name="Text Box 36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8" name="Text Box 36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9" name="Text Box 36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0" name="Text Box 36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1" name="Text Box 36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2" name="Text Box 36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3" name="Text Box 36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4" name="Text Box 36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5" name="Text Box 36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6" name="Text Box 36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7" name="Text Box 36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8" name="Text Box 36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9" name="Text Box 36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0" name="Text Box 36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1" name="Text Box 36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2" name="Text Box 36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3" name="Text Box 36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4" name="Text Box 37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5" name="Text Box 37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6" name="Text Box 37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7" name="Text Box 37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8" name="Text Box 37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9" name="Text Box 37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0" name="Text Box 37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1" name="Text Box 37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2" name="Text Box 37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3" name="Text Box 37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4" name="Text Box 37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5" name="Text Box 37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6" name="Text Box 37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7" name="Text Box 37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8" name="Text Box 37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9" name="Text Box 37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0" name="Text Box 37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1" name="Text Box 37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2" name="Text Box 37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3" name="Text Box 37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4" name="Text Box 37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5" name="Text Box 37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6" name="Text Box 37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7" name="Text Box 37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8" name="Text Box 37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9" name="Text Box 37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0" name="Text Box 37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1" name="Text Box 37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2" name="Text Box 37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3" name="Text Box 37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4" name="Text Box 37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5" name="Text Box 37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6" name="Text Box 37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7" name="Text Box 37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8" name="Text Box 37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9" name="Text Box 37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0" name="Text Box 37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1" name="Text Box 37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2" name="Text Box 37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3" name="Text Box 37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4" name="Text Box 37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5" name="Text Box 37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6" name="Text Box 37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7" name="Text Box 37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8" name="Text Box 37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9" name="Text Box 37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0" name="Text Box 37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1" name="Text Box 37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2" name="Text Box 37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3" name="Text Box 37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4" name="Text Box 37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5" name="Text Box 37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6" name="Text Box 37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7" name="Text Box 37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8" name="Text Box 37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9" name="Text Box 37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0" name="Text Box 37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1" name="Text Box 37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2" name="Text Box 37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3" name="Text Box 37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4" name="Text Box 37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5" name="Text Box 37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6" name="Text Box 37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7" name="Text Box 37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8" name="Text Box 37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9" name="Text Box 37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0" name="Text Box 37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1" name="Text Box 37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2" name="Text Box 37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3" name="Text Box 37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4" name="Text Box 37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5" name="Text Box 37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6" name="Text Box 37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7" name="Text Box 37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8" name="Text Box 37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9" name="Text Box 37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0" name="Text Box 37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1" name="Text Box 37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2" name="Text Box 37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3" name="Text Box 37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4" name="Text Box 37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5" name="Text Box 37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6" name="Text Box 37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7" name="Text Box 37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8" name="Text Box 37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9" name="Text Box 37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0" name="Text Box 37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1" name="Text Box 37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2" name="Text Box 37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3" name="Text Box 37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4" name="Text Box 37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5" name="Text Box 37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6" name="Text Box 37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7" name="Text Box 37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8" name="Text Box 37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9" name="Text Box 37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0" name="Text Box 37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1" name="Text Box 37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2" name="Text Box 37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3" name="Text Box 37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4" name="Text Box 38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5" name="Text Box 38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6" name="Text Box 38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7" name="Text Box 38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8" name="Text Box 38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9" name="Text Box 38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0" name="Text Box 38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1" name="Text Box 38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2" name="Text Box 38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3" name="Text Box 38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4" name="Text Box 38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5" name="Text Box 38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6" name="Text Box 38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7" name="Text Box 38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8" name="Text Box 38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9" name="Text Box 38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0" name="Text Box 38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1" name="Text Box 38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2" name="Text Box 38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3" name="Text Box 38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4" name="Text Box 38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5" name="Text Box 38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6" name="Text Box 38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7" name="Text Box 38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8" name="Text Box 38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9" name="Text Box 38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0" name="Text Box 38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1" name="Text Box 38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2" name="Text Box 38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3" name="Text Box 38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4" name="Text Box 38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5" name="Text Box 38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6" name="Text Box 38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7" name="Text Box 38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8" name="Text Box 38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9" name="Text Box 38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0" name="Text Box 38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1" name="Text Box 38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2" name="Text Box 38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3" name="Text Box 38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4" name="Text Box 38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5" name="Text Box 38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6" name="Text Box 38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7" name="Text Box 38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8" name="Text Box 38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9" name="Text Box 38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0" name="Text Box 38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1" name="Text Box 38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2" name="Text Box 38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3" name="Text Box 38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4" name="Text Box 38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5" name="Text Box 38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6" name="Text Box 38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7" name="Text Box 38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8" name="Text Box 38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9" name="Text Box 38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0" name="Text Box 38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1" name="Text Box 38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2" name="Text Box 38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3" name="Text Box 38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4" name="Text Box 38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5" name="Text Box 38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6" name="Text Box 38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7" name="Text Box 38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8" name="Text Box 38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9" name="Text Box 38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0" name="Text Box 38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1" name="Text Box 38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2" name="Text Box 38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3" name="Text Box 38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4" name="Text Box 38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5" name="Text Box 38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6" name="Text Box 38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7" name="Text Box 38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8" name="Text Box 38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9" name="Text Box 38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0" name="Text Box 38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1" name="Text Box 38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2" name="Text Box 38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3" name="Text Box 38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4" name="Text Box 38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5" name="Text Box 38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6" name="Text Box 38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7" name="Text Box 38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8" name="Text Box 38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9" name="Text Box 38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0" name="Text Box 38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1" name="Text Box 38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2" name="Text Box 38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3" name="Text Box 38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4" name="Text Box 38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5" name="Text Box 38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6" name="Text Box 38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7" name="Text Box 38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8" name="Text Box 38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9" name="Text Box 38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0" name="Text Box 38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1" name="Text Box 38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2" name="Text Box 38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3" name="Text Box 38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4" name="Text Box 39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5" name="Text Box 39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6" name="Text Box 39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7" name="Text Box 39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8" name="Text Box 39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9" name="Text Box 39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0" name="Text Box 39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1" name="Text Box 39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2" name="Text Box 39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3" name="Text Box 39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4" name="Text Box 39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5" name="Text Box 39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6" name="Text Box 39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7" name="Text Box 39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8" name="Text Box 39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9" name="Text Box 39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0" name="Text Box 39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1" name="Text Box 39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2" name="Text Box 39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3" name="Text Box 39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4" name="Text Box 39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5" name="Text Box 39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6" name="Text Box 39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7" name="Text Box 39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8" name="Text Box 39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9" name="Text Box 39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0" name="Text Box 39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1" name="Text Box 39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2" name="Text Box 39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3" name="Text Box 39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4" name="Text Box 39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5" name="Text Box 39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6" name="Text Box 39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7" name="Text Box 39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8" name="Text Box 39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9" name="Text Box 39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0" name="Text Box 39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1" name="Text Box 39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2" name="Text Box 39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3" name="Text Box 39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4" name="Text Box 39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5" name="Text Box 39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6" name="Text Box 39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7" name="Text Box 39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8" name="Text Box 39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9" name="Text Box 39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0" name="Text Box 39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1" name="Text Box 39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2" name="Text Box 39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3" name="Text Box 39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4" name="Text Box 39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5" name="Text Box 39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6" name="Text Box 39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7" name="Text Box 39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8" name="Text Box 39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9" name="Text Box 39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0" name="Text Box 39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1" name="Text Box 39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2" name="Text Box 39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3" name="Text Box 39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4" name="Text Box 39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5" name="Text Box 39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6" name="Text Box 39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7" name="Text Box 39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8" name="Text Box 39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9" name="Text Box 39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0" name="Text Box 39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1" name="Text Box 39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2" name="Text Box 39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3" name="Text Box 39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4" name="Text Box 39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5" name="Text Box 39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6" name="Text Box 39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7" name="Text Box 39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8" name="Text Box 39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9" name="Text Box 39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0" name="Text Box 39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1" name="Text Box 39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2" name="Text Box 39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3" name="Text Box 39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4" name="Text Box 39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5" name="Text Box 39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6" name="Text Box 39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7" name="Text Box 39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8" name="Text Box 39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9" name="Text Box 39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0" name="Text Box 39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1" name="Text Box 39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2" name="Text Box 39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3" name="Text Box 39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4" name="Text Box 39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5" name="Text Box 39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6" name="Text Box 39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7" name="Text Box 39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8" name="Text Box 39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9" name="Text Box 39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0" name="Text Box 39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1" name="Text Box 39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2" name="Text Box 39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3" name="Text Box 39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4" name="Text Box 40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5" name="Text Box 40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6" name="Text Box 40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7" name="Text Box 40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8" name="Text Box 40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9" name="Text Box 40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0" name="Text Box 40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1" name="Text Box 40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2" name="Text Box 40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3" name="Text Box 40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4" name="Text Box 40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5" name="Text Box 40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6" name="Text Box 40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7" name="Text Box 40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8" name="Text Box 40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9" name="Text Box 40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0" name="Text Box 40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1" name="Text Box 40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2" name="Text Box 40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3" name="Text Box 40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4" name="Text Box 40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5" name="Text Box 40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6" name="Text Box 40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7" name="Text Box 40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8" name="Text Box 40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9" name="Text Box 40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0" name="Text Box 40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1" name="Text Box 40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2" name="Text Box 40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3" name="Text Box 40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4" name="Text Box 40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5" name="Text Box 40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6" name="Text Box 40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7" name="Text Box 40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8" name="Text Box 40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9" name="Text Box 40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0" name="Text Box 40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1" name="Text Box 40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2" name="Text Box 40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3" name="Text Box 40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4" name="Text Box 40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5" name="Text Box 40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6" name="Text Box 40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7" name="Text Box 40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8" name="Text Box 40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9" name="Text Box 40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0" name="Text Box 40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1" name="Text Box 40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2" name="Text Box 40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3" name="Text Box 40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4" name="Text Box 40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5" name="Text Box 40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6" name="Text Box 40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7" name="Text Box 40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8" name="Text Box 40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9" name="Text Box 40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0" name="Text Box 40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1" name="Text Box 40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2" name="Text Box 40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3" name="Text Box 40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4" name="Text Box 40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5" name="Text Box 40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6" name="Text Box 40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7" name="Text Box 40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8" name="Text Box 40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9" name="Text Box 40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0" name="Text Box 40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1" name="Text Box 40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2" name="Text Box 40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3" name="Text Box 40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4" name="Text Box 40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5" name="Text Box 40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6" name="Text Box 40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7" name="Text Box 40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8" name="Text Box 40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9" name="Text Box 40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0" name="Text Box 40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1" name="Text Box 40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2" name="Text Box 40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3" name="Text Box 40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4" name="Text Box 40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5" name="Text Box 40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6" name="Text Box 40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7" name="Text Box 40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8" name="Text Box 40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9" name="Text Box 40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0" name="Text Box 40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1" name="Text Box 40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2" name="Text Box 40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3" name="Text Box 40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4" name="Text Box 40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5" name="Text Box 40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6" name="Text Box 40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7" name="Text Box 40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8" name="Text Box 40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9" name="Text Box 40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0" name="Text Box 40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1" name="Text Box 40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2" name="Text Box 40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3" name="Text Box 40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4" name="Text Box 41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5" name="Text Box 41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6" name="Text Box 41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7" name="Text Box 41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8" name="Text Box 41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9" name="Text Box 41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0" name="Text Box 41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1" name="Text Box 41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2" name="Text Box 41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3" name="Text Box 41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4" name="Text Box 41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5" name="Text Box 41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6" name="Text Box 41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7" name="Text Box 41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8" name="Text Box 41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9" name="Text Box 41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0" name="Text Box 41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1" name="Text Box 41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2" name="Text Box 41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3" name="Text Box 41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4" name="Text Box 41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5" name="Text Box 41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6" name="Text Box 41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7" name="Text Box 41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8" name="Text Box 41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9" name="Text Box 41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0" name="Text Box 41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1" name="Text Box 41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2" name="Text Box 41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3" name="Text Box 41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4" name="Text Box 41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5" name="Text Box 41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6" name="Text Box 41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7" name="Text Box 41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8" name="Text Box 41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9" name="Text Box 41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0" name="Text Box 41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1" name="Text Box 41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2" name="Text Box 41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3" name="Text Box 41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4" name="Text Box 41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5" name="Text Box 41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6" name="Text Box 41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7" name="Text Box 41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8" name="Text Box 41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9" name="Text Box 41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0" name="Text Box 41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1" name="Text Box 41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2" name="Text Box 41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3" name="Text Box 41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4" name="Text Box 41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5" name="Text Box 41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6" name="Text Box 41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7" name="Text Box 41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8" name="Text Box 41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9" name="Text Box 41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0" name="Text Box 41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1" name="Text Box 41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2" name="Text Box 41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3" name="Text Box 41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4" name="Text Box 41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5" name="Text Box 41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6" name="Text Box 41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7" name="Text Box 41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8" name="Text Box 41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9" name="Text Box 41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0" name="Text Box 41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1" name="Text Box 41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2" name="Text Box 41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3" name="Text Box 41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4" name="Text Box 41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5" name="Text Box 41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6" name="Text Box 41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7" name="Text Box 41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8" name="Text Box 41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9" name="Text Box 41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0" name="Text Box 41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1" name="Text Box 41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2" name="Text Box 41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3" name="Text Box 41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4" name="Text Box 41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5" name="Text Box 41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6" name="Text Box 41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7" name="Text Box 41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8" name="Text Box 41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9" name="Text Box 41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0" name="Text Box 41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1" name="Text Box 41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2" name="Text Box 41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3" name="Text Box 41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4" name="Text Box 41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5" name="Text Box 41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6" name="Text Box 41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7" name="Text Box 41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8" name="Text Box 41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9" name="Text Box 41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0" name="Text Box 41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1" name="Text Box 41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2" name="Text Box 41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3" name="Text Box 41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4" name="Text Box 42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5" name="Text Box 42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6" name="Text Box 42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7" name="Text Box 42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8" name="Text Box 42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9" name="Text Box 42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0" name="Text Box 42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1" name="Text Box 42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2" name="Text Box 42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3" name="Text Box 42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4" name="Text Box 42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5" name="Text Box 42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6" name="Text Box 42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7" name="Text Box 42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8" name="Text Box 42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9" name="Text Box 42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0" name="Text Box 42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1" name="Text Box 42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2" name="Text Box 42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3" name="Text Box 42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4" name="Text Box 42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5" name="Text Box 42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6" name="Text Box 42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7" name="Text Box 42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8" name="Text Box 42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9" name="Text Box 42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0" name="Text Box 42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1" name="Text Box 42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2" name="Text Box 42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3" name="Text Box 42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4" name="Text Box 42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5" name="Text Box 42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6" name="Text Box 42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7" name="Text Box 42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8" name="Text Box 42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9" name="Text Box 42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0" name="Text Box 42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1" name="Text Box 42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2" name="Text Box 42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3" name="Text Box 42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4" name="Text Box 42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5" name="Text Box 42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6" name="Text Box 42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7" name="Text Box 42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8" name="Text Box 42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9" name="Text Box 42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0" name="Text Box 42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1" name="Text Box 42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2" name="Text Box 42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3" name="Text Box 42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4" name="Text Box 42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5" name="Text Box 42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6" name="Text Box 42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7" name="Text Box 42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8" name="Text Box 42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9" name="Text Box 42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0" name="Text Box 42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1" name="Text Box 42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2" name="Text Box 42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3" name="Text Box 42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4" name="Text Box 42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5" name="Text Box 42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6" name="Text Box 42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7" name="Text Box 42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8" name="Text Box 42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9" name="Text Box 42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0" name="Text Box 42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1" name="Text Box 42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2" name="Text Box 42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3" name="Text Box 42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4" name="Text Box 42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5" name="Text Box 42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6" name="Text Box 42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7" name="Text Box 42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8" name="Text Box 42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9" name="Text Box 42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0" name="Text Box 42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1" name="Text Box 42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2" name="Text Box 42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3" name="Text Box 42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4" name="Text Box 42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5" name="Text Box 42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6" name="Text Box 42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7" name="Text Box 42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8" name="Text Box 42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9" name="Text Box 42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0" name="Text Box 42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1" name="Text Box 42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2" name="Text Box 42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3" name="Text Box 42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4" name="Text Box 42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5" name="Text Box 42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6" name="Text Box 42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7" name="Text Box 42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8" name="Text Box 42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9" name="Text Box 42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0" name="Text Box 42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1" name="Text Box 42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2" name="Text Box 42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3" name="Text Box 42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4" name="Text Box 43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5" name="Text Box 43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6" name="Text Box 43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7" name="Text Box 43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8" name="Text Box 43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9" name="Text Box 43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0" name="Text Box 43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1" name="Text Box 43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2" name="Text Box 43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3" name="Text Box 43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4" name="Text Box 43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5" name="Text Box 43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6" name="Text Box 43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7" name="Text Box 43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8" name="Text Box 43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9" name="Text Box 43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0" name="Text Box 43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1" name="Text Box 43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2" name="Text Box 43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3" name="Text Box 43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4" name="Text Box 43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5" name="Text Box 43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6" name="Text Box 43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7" name="Text Box 43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8" name="Text Box 43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9" name="Text Box 43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0" name="Text Box 43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1" name="Text Box 43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2" name="Text Box 43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3" name="Text Box 43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4" name="Text Box 43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5" name="Text Box 43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6" name="Text Box 43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7" name="Text Box 43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8" name="Text Box 43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9" name="Text Box 43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0" name="Text Box 43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1" name="Text Box 43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2" name="Text Box 43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3" name="Text Box 43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4" name="Text Box 43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5" name="Text Box 43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6" name="Text Box 43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7" name="Text Box 43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8" name="Text Box 43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9" name="Text Box 43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0" name="Text Box 43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1" name="Text Box 43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2" name="Text Box 43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3" name="Text Box 43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4" name="Text Box 43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5" name="Text Box 43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6" name="Text Box 43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7" name="Text Box 43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8" name="Text Box 43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9" name="Text Box 43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0" name="Text Box 43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1" name="Text Box 43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2" name="Text Box 43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3" name="Text Box 43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4" name="Text Box 43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5" name="Text Box 43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6" name="Text Box 43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7" name="Text Box 43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8" name="Text Box 43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9" name="Text Box 43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0" name="Text Box 43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1" name="Text Box 43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2" name="Text Box 43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3" name="Text Box 43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4" name="Text Box 43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5" name="Text Box 43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6" name="Text Box 43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7" name="Text Box 43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8" name="Text Box 43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9" name="Text Box 43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0" name="Text Box 43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1" name="Text Box 43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2" name="Text Box 43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3" name="Text Box 43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4" name="Text Box 43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5" name="Text Box 43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6" name="Text Box 43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7" name="Text Box 43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8" name="Text Box 43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9" name="Text Box 43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0" name="Text Box 43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1" name="Text Box 43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2" name="Text Box 43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3" name="Text Box 43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4" name="Text Box 43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5" name="Text Box 43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6" name="Text Box 43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7" name="Text Box 43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8" name="Text Box 43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9" name="Text Box 43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0" name="Text Box 43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1" name="Text Box 43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2" name="Text Box 43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3" name="Text Box 43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4" name="Text Box 44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5" name="Text Box 44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6" name="Text Box 44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7" name="Text Box 44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8" name="Text Box 44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9" name="Text Box 44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0" name="Text Box 44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1" name="Text Box 44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2" name="Text Box 44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3" name="Text Box 44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4" name="Text Box 44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5" name="Text Box 44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6" name="Text Box 44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7" name="Text Box 44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8" name="Text Box 44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9" name="Text Box 44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0" name="Text Box 44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1" name="Text Box 44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2" name="Text Box 44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3" name="Text Box 44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4" name="Text Box 44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5" name="Text Box 44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6" name="Text Box 44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7" name="Text Box 44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8" name="Text Box 44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9" name="Text Box 44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0" name="Text Box 44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1" name="Text Box 44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2" name="Text Box 44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3" name="Text Box 44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4" name="Text Box 44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5" name="Text Box 44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6" name="Text Box 44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7" name="Text Box 44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8" name="Text Box 44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9" name="Text Box 44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0" name="Text Box 44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1" name="Text Box 44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2" name="Text Box 44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3" name="Text Box 44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4" name="Text Box 44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5" name="Text Box 44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6" name="Text Box 44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7" name="Text Box 44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8" name="Text Box 44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9" name="Text Box 44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0" name="Text Box 44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1" name="Text Box 44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2" name="Text Box 44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3" name="Text Box 44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4" name="Text Box 44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5" name="Text Box 44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6" name="Text Box 44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7" name="Text Box 44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8" name="Text Box 44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9" name="Text Box 44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0" name="Text Box 44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1" name="Text Box 44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2" name="Text Box 44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3" name="Text Box 44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4" name="Text Box 44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5" name="Text Box 44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6" name="Text Box 44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7" name="Text Box 44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8" name="Text Box 44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9" name="Text Box 44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0" name="Text Box 44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1" name="Text Box 44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2" name="Text Box 44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3" name="Text Box 44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4" name="Text Box 44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5" name="Text Box 44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6" name="Text Box 44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7" name="Text Box 44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8" name="Text Box 44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9" name="Text Box 44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0" name="Text Box 44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1" name="Text Box 44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2" name="Text Box 44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3" name="Text Box 44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4" name="Text Box 44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5" name="Text Box 44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6" name="Text Box 44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7" name="Text Box 44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8" name="Text Box 44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9" name="Text Box 44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0" name="Text Box 44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1" name="Text Box 44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2" name="Text Box 44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3" name="Text Box 44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4" name="Text Box 44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5" name="Text Box 44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6" name="Text Box 44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7" name="Text Box 44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8" name="Text Box 44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9" name="Text Box 44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0" name="Text Box 44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1" name="Text Box 44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2" name="Text Box 44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3" name="Text Box 44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4" name="Text Box 45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5" name="Text Box 45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6" name="Text Box 45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7" name="Text Box 45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8" name="Text Box 45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9" name="Text Box 45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0" name="Text Box 45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1" name="Text Box 45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2" name="Text Box 45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3" name="Text Box 45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4" name="Text Box 45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5" name="Text Box 45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6" name="Text Box 45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7" name="Text Box 45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8" name="Text Box 45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9" name="Text Box 45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0" name="Text Box 45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1" name="Text Box 45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2" name="Text Box 45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3" name="Text Box 45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4" name="Text Box 45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5" name="Text Box 45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6" name="Text Box 45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7" name="Text Box 45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8" name="Text Box 45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9" name="Text Box 45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0" name="Text Box 45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1" name="Text Box 45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2" name="Text Box 45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3" name="Text Box 45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4" name="Text Box 45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5" name="Text Box 45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6" name="Text Box 45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7" name="Text Box 45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8" name="Text Box 45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9" name="Text Box 45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0" name="Text Box 45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1" name="Text Box 45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2" name="Text Box 45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3" name="Text Box 45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4" name="Text Box 45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5" name="Text Box 45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6" name="Text Box 45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7" name="Text Box 45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8" name="Text Box 45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9" name="Text Box 45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0" name="Text Box 45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1" name="Text Box 45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2" name="Text Box 45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3" name="Text Box 45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4" name="Text Box 45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5" name="Text Box 45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6" name="Text Box 45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7" name="Text Box 45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8" name="Text Box 45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9" name="Text Box 45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0" name="Text Box 45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1" name="Text Box 45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2" name="Text Box 45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3" name="Text Box 45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4" name="Text Box 45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5" name="Text Box 45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6" name="Text Box 45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7" name="Text Box 45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8" name="Text Box 45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9" name="Text Box 45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0" name="Text Box 45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1" name="Text Box 45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2" name="Text Box 45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3" name="Text Box 45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4" name="Text Box 45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5" name="Text Box 45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6" name="Text Box 45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7" name="Text Box 45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8" name="Text Box 45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9" name="Text Box 45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0" name="Text Box 45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1" name="Text Box 45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2" name="Text Box 45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3" name="Text Box 45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4" name="Text Box 45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5" name="Text Box 45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6" name="Text Box 45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7" name="Text Box 45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8" name="Text Box 45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9" name="Text Box 45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0" name="Text Box 45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1" name="Text Box 45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2" name="Text Box 45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3" name="Text Box 45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4" name="Text Box 45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5" name="Text Box 45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6" name="Text Box 45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7" name="Text Box 45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8" name="Text Box 45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9" name="Text Box 45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0" name="Text Box 45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1" name="Text Box 45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2" name="Text Box 45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3" name="Text Box 45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4" name="Text Box 46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5" name="Text Box 46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6" name="Text Box 46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7" name="Text Box 46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8" name="Text Box 46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9" name="Text Box 46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0" name="Text Box 46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1" name="Text Box 46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2" name="Text Box 46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3" name="Text Box 46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4" name="Text Box 46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5" name="Text Box 46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6" name="Text Box 46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7" name="Text Box 46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8" name="Text Box 46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9" name="Text Box 46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0" name="Text Box 46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1" name="Text Box 46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2" name="Text Box 46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3" name="Text Box 46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4" name="Text Box 46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5" name="Text Box 46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6" name="Text Box 46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7" name="Text Box 46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8" name="Text Box 46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9" name="Text Box 46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0" name="Text Box 46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1" name="Text Box 46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2" name="Text Box 46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3" name="Text Box 46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4" name="Text Box 46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5" name="Text Box 46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6" name="Text Box 46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7" name="Text Box 46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8" name="Text Box 46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9" name="Text Box 46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0" name="Text Box 46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1" name="Text Box 46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2" name="Text Box 46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3" name="Text Box 46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4" name="Text Box 46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5" name="Text Box 46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6" name="Text Box 46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7" name="Text Box 46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8" name="Text Box 46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9" name="Text Box 46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0" name="Text Box 46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1" name="Text Box 46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2" name="Text Box 46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3" name="Text Box 46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4" name="Text Box 46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5" name="Text Box 46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6" name="Text Box 46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7" name="Text Box 46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8" name="Text Box 46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9" name="Text Box 46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0" name="Text Box 46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1" name="Text Box 46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2" name="Text Box 46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3" name="Text Box 46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4" name="Text Box 46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5" name="Text Box 46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6" name="Text Box 46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7" name="Text Box 46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8" name="Text Box 46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9" name="Text Box 46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0" name="Text Box 46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1" name="Text Box 46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2" name="Text Box 46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3" name="Text Box 46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4" name="Text Box 46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5" name="Text Box 46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6" name="Text Box 46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7" name="Text Box 46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8" name="Text Box 46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9" name="Text Box 46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0" name="Text Box 46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1" name="Text Box 46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2" name="Text Box 46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3" name="Text Box 46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4" name="Text Box 46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5" name="Text Box 46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6" name="Text Box 46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7" name="Text Box 46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8" name="Text Box 46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9" name="Text Box 46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0" name="Text Box 46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1" name="Text Box 46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2" name="Text Box 46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3" name="Text Box 46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4" name="Text Box 46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5" name="Text Box 46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6" name="Text Box 46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7" name="Text Box 46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8" name="Text Box 46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9" name="Text Box 46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0" name="Text Box 46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1" name="Text Box 46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2" name="Text Box 46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3" name="Text Box 46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4" name="Text Box 47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5" name="Text Box 47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6" name="Text Box 47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7" name="Text Box 47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8" name="Text Box 47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9" name="Text Box 47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0" name="Text Box 47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1" name="Text Box 47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2" name="Text Box 47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3" name="Text Box 47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4" name="Text Box 47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5" name="Text Box 47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6" name="Text Box 47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7" name="Text Box 47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8" name="Text Box 47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9" name="Text Box 47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0" name="Text Box 47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1" name="Text Box 47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2" name="Text Box 47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3" name="Text Box 47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4" name="Text Box 47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5" name="Text Box 47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6" name="Text Box 47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7" name="Text Box 47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8" name="Text Box 47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9" name="Text Box 47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0" name="Text Box 47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1" name="Text Box 47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2" name="Text Box 47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3" name="Text Box 47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4" name="Text Box 47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5" name="Text Box 47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6" name="Text Box 47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7" name="Text Box 47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8" name="Text Box 47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9" name="Text Box 47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0" name="Text Box 47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1" name="Text Box 47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2" name="Text Box 47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3" name="Text Box 47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4" name="Text Box 47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5" name="Text Box 47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6" name="Text Box 47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7" name="Text Box 47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8" name="Text Box 47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9" name="Text Box 47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0" name="Text Box 47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1" name="Text Box 47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2" name="Text Box 47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3" name="Text Box 47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4" name="Text Box 47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5" name="Text Box 47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6" name="Text Box 47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7" name="Text Box 47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8" name="Text Box 47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9" name="Text Box 47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0" name="Text Box 47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1" name="Text Box 47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2" name="Text Box 47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3" name="Text Box 47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4" name="Text Box 47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5" name="Text Box 47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6" name="Text Box 47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7" name="Text Box 47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8" name="Text Box 47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9" name="Text Box 47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0" name="Text Box 47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1" name="Text Box 47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2" name="Text Box 47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3" name="Text Box 47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4" name="Text Box 47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5" name="Text Box 47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6" name="Text Box 47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7" name="Text Box 47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8" name="Text Box 47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9" name="Text Box 47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0" name="Text Box 47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1" name="Text Box 47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2" name="Text Box 47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3" name="Text Box 47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4" name="Text Box 47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5" name="Text Box 47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6" name="Text Box 47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7" name="Text Box 47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8" name="Text Box 47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9" name="Text Box 47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0" name="Text Box 47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1" name="Text Box 47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2" name="Text Box 47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3" name="Text Box 47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4" name="Text Box 47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5" name="Text Box 47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6" name="Text Box 47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7" name="Text Box 47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8" name="Text Box 47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9" name="Text Box 47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0" name="Text Box 47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1" name="Text Box 47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2" name="Text Box 47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3" name="Text Box 47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4" name="Text Box 48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5" name="Text Box 48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6" name="Text Box 48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7" name="Text Box 48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8" name="Text Box 48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9" name="Text Box 48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0" name="Text Box 48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1" name="Text Box 48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2" name="Text Box 48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3" name="Text Box 48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4" name="Text Box 48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5" name="Text Box 48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6" name="Text Box 48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7" name="Text Box 48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8" name="Text Box 48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9" name="Text Box 48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0" name="Text Box 48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1" name="Text Box 48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2" name="Text Box 48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3" name="Text Box 48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4" name="Text Box 48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5" name="Text Box 48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6" name="Text Box 48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7" name="Text Box 48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8" name="Text Box 48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9" name="Text Box 48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0" name="Text Box 48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1" name="Text Box 48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2" name="Text Box 48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3" name="Text Box 48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4" name="Text Box 48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5" name="Text Box 48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6" name="Text Box 48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7" name="Text Box 48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8" name="Text Box 48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9" name="Text Box 48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0" name="Text Box 48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1" name="Text Box 48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2" name="Text Box 48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3" name="Text Box 48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4" name="Text Box 48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5" name="Text Box 48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6" name="Text Box 48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7" name="Text Box 48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8" name="Text Box 48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9" name="Text Box 48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0" name="Text Box 48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1" name="Text Box 48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2" name="Text Box 48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3" name="Text Box 48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4" name="Text Box 48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5" name="Text Box 48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6" name="Text Box 48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7" name="Text Box 48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8" name="Text Box 48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9" name="Text Box 48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0" name="Text Box 48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1" name="Text Box 48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2" name="Text Box 48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3" name="Text Box 48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4" name="Text Box 48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5" name="Text Box 48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6" name="Text Box 48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7" name="Text Box 48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8" name="Text Box 48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9" name="Text Box 48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0" name="Text Box 48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1" name="Text Box 48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2" name="Text Box 48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3" name="Text Box 48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4" name="Text Box 48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5" name="Text Box 48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6" name="Text Box 48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7" name="Text Box 48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8" name="Text Box 48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9" name="Text Box 48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0" name="Text Box 48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1" name="Text Box 48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2" name="Text Box 48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3" name="Text Box 48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4" name="Text Box 48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5" name="Text Box 48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6" name="Text Box 48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7" name="Text Box 48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8" name="Text Box 48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9" name="Text Box 48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0" name="Text Box 48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1" name="Text Box 48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2" name="Text Box 48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3" name="Text Box 48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4" name="Text Box 48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5" name="Text Box 48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6" name="Text Box 48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7" name="Text Box 48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8" name="Text Box 48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9" name="Text Box 48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0" name="Text Box 48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1" name="Text Box 48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2" name="Text Box 48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3" name="Text Box 48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4" name="Text Box 49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5" name="Text Box 49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6" name="Text Box 49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7" name="Text Box 49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8" name="Text Box 49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9" name="Text Box 49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0" name="Text Box 49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1" name="Text Box 49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2" name="Text Box 49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3" name="Text Box 49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4" name="Text Box 49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5" name="Text Box 49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6" name="Text Box 49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7" name="Text Box 49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8" name="Text Box 49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9" name="Text Box 49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0" name="Text Box 49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1" name="Text Box 49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2" name="Text Box 49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3" name="Text Box 49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4" name="Text Box 49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5" name="Text Box 49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6" name="Text Box 49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7" name="Text Box 49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8" name="Text Box 49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9" name="Text Box 49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0" name="Text Box 49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1" name="Text Box 49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2" name="Text Box 49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3" name="Text Box 49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4" name="Text Box 49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5" name="Text Box 49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6" name="Text Box 49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7" name="Text Box 49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8" name="Text Box 49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9" name="Text Box 49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0" name="Text Box 49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1" name="Text Box 49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2" name="Text Box 49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3" name="Text Box 49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4" name="Text Box 49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5" name="Text Box 49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6" name="Text Box 49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7" name="Text Box 49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8" name="Text Box 49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9" name="Text Box 49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0" name="Text Box 49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1" name="Text Box 49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2" name="Text Box 49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3" name="Text Box 49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4" name="Text Box 49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5" name="Text Box 49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6" name="Text Box 49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7" name="Text Box 49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8" name="Text Box 49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9" name="Text Box 49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0" name="Text Box 49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1" name="Text Box 49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2" name="Text Box 49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3" name="Text Box 49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4" name="Text Box 49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5" name="Text Box 49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6" name="Text Box 49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7" name="Text Box 49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8" name="Text Box 49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9" name="Text Box 49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0" name="Text Box 49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1" name="Text Box 49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2" name="Text Box 49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3" name="Text Box 49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4" name="Text Box 49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5" name="Text Box 49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6" name="Text Box 49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7" name="Text Box 49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8" name="Text Box 49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9" name="Text Box 49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0" name="Text Box 49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1" name="Text Box 49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2" name="Text Box 49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3" name="Text Box 49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4" name="Text Box 49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5" name="Text Box 49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6" name="Text Box 49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7" name="Text Box 49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8" name="Text Box 49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9" name="Text Box 49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0" name="Text Box 49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1" name="Text Box 49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2" name="Text Box 49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3" name="Text Box 49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4" name="Text Box 49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5" name="Text Box 49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6" name="Text Box 49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7" name="Text Box 49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8" name="Text Box 49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9" name="Text Box 49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0" name="Text Box 49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1" name="Text Box 49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2" name="Text Box 49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3" name="Text Box 49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4" name="Text Box 50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5" name="Text Box 50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6" name="Text Box 50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7" name="Text Box 50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8" name="Text Box 50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9" name="Text Box 50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0" name="Text Box 50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1" name="Text Box 50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2" name="Text Box 50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3" name="Text Box 50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4" name="Text Box 50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5" name="Text Box 50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6" name="Text Box 50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7" name="Text Box 50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8" name="Text Box 50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9" name="Text Box 50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0" name="Text Box 50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1" name="Text Box 50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2" name="Text Box 50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3" name="Text Box 50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4" name="Text Box 50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5" name="Text Box 50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6" name="Text Box 50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7" name="Text Box 50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8" name="Text Box 50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9" name="Text Box 50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0" name="Text Box 50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1" name="Text Box 50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2" name="Text Box 50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3" name="Text Box 50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4" name="Text Box 50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5" name="Text Box 50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6" name="Text Box 50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7" name="Text Box 50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8" name="Text Box 50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9" name="Text Box 50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0" name="Text Box 50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1" name="Text Box 50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2" name="Text Box 50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3" name="Text Box 50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4" name="Text Box 50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5" name="Text Box 50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6" name="Text Box 50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7" name="Text Box 50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8" name="Text Box 50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9" name="Text Box 50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0" name="Text Box 50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1" name="Text Box 50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2" name="Text Box 50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3" name="Text Box 50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4" name="Text Box 50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5" name="Text Box 50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6" name="Text Box 50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7" name="Text Box 50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8" name="Text Box 50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9" name="Text Box 50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0" name="Text Box 50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1" name="Text Box 50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2" name="Text Box 50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3" name="Text Box 50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4" name="Text Box 50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5" name="Text Box 50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6" name="Text Box 50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7" name="Text Box 50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8" name="Text Box 50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9" name="Text Box 50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0" name="Text Box 50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1" name="Text Box 50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2" name="Text Box 50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3" name="Text Box 50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4" name="Text Box 50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5" name="Text Box 50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6" name="Text Box 50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7" name="Text Box 50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8" name="Text Box 50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9" name="Text Box 50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0" name="Text Box 50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1" name="Text Box 50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2" name="Text Box 50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3" name="Text Box 50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4" name="Text Box 50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5" name="Text Box 50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6" name="Text Box 50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7" name="Text Box 50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8" name="Text Box 50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9" name="Text Box 50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0" name="Text Box 50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1" name="Text Box 50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2" name="Text Box 50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3" name="Text Box 50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4" name="Text Box 50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5" name="Text Box 50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6" name="Text Box 50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7" name="Text Box 50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8" name="Text Box 50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9" name="Text Box 50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0" name="Text Box 50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1" name="Text Box 50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2" name="Text Box 50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3" name="Text Box 50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4" name="Text Box 51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5" name="Text Box 51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6" name="Text Box 51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7" name="Text Box 51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8" name="Text Box 51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9" name="Text Box 51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0" name="Text Box 51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1" name="Text Box 51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2" name="Text Box 51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3" name="Text Box 51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4" name="Text Box 51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5" name="Text Box 51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6" name="Text Box 51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7" name="Text Box 51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8" name="Text Box 51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9" name="Text Box 51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0" name="Text Box 51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1" name="Text Box 51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2" name="Text Box 51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3" name="Text Box 51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4" name="Text Box 51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5" name="Text Box 51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6" name="Text Box 51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7" name="Text Box 51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8" name="Text Box 51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9" name="Text Box 51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0" name="Text Box 51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1" name="Text Box 51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2" name="Text Box 51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3" name="Text Box 51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4" name="Text Box 51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5" name="Text Box 51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6" name="Text Box 51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7" name="Text Box 51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8" name="Text Box 51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9" name="Text Box 51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0" name="Text Box 51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1" name="Text Box 51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2" name="Text Box 51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3" name="Text Box 51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4" name="Text Box 51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5" name="Text Box 51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6" name="Text Box 51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7" name="Text Box 51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8" name="Text Box 51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9" name="Text Box 51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0" name="Text Box 51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1" name="Text Box 51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2" name="Text Box 51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3" name="Text Box 51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4" name="Text Box 51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5" name="Text Box 51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6" name="Text Box 51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7" name="Text Box 51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8" name="Text Box 51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9" name="Text Box 51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0" name="Text Box 51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1" name="Text Box 51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2" name="Text Box 51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3" name="Text Box 51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4" name="Text Box 51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5" name="Text Box 51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6" name="Text Box 51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7" name="Text Box 51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8" name="Text Box 51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9" name="Text Box 51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0" name="Text Box 51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1" name="Text Box 51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2" name="Text Box 51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3" name="Text Box 51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4" name="Text Box 51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5" name="Text Box 51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6" name="Text Box 51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7" name="Text Box 51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8" name="Text Box 51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9" name="Text Box 51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0" name="Text Box 51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1" name="Text Box 51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2" name="Text Box 51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3" name="Text Box 51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4" name="Text Box 51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5" name="Text Box 51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6" name="Text Box 51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7" name="Text Box 51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8" name="Text Box 51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9" name="Text Box 51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0" name="Text Box 51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1" name="Text Box 51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2" name="Text Box 51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3" name="Text Box 51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4" name="Text Box 51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5" name="Text Box 51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6" name="Text Box 51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7" name="Text Box 51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8" name="Text Box 51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9" name="Text Box 51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0" name="Text Box 51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1" name="Text Box 51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2" name="Text Box 51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3" name="Text Box 51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4" name="Text Box 52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5" name="Text Box 52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6" name="Text Box 52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7" name="Text Box 52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8" name="Text Box 52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9" name="Text Box 52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0" name="Text Box 52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1" name="Text Box 52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2" name="Text Box 52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3" name="Text Box 52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4" name="Text Box 52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5" name="Text Box 52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6" name="Text Box 52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7" name="Text Box 52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8" name="Text Box 52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9" name="Text Box 52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0" name="Text Box 52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1" name="Text Box 52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2" name="Text Box 52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3" name="Text Box 52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4" name="Text Box 52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5" name="Text Box 52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6" name="Text Box 52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7" name="Text Box 52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8" name="Text Box 52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9" name="Text Box 52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0" name="Text Box 52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1" name="Text Box 52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2" name="Text Box 52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3" name="Text Box 52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4" name="Text Box 52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5" name="Text Box 52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6" name="Text Box 52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7" name="Text Box 52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8" name="Text Box 52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9" name="Text Box 52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0" name="Text Box 52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1" name="Text Box 52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2" name="Text Box 52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3" name="Text Box 52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4" name="Text Box 52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5" name="Text Box 52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6" name="Text Box 52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7" name="Text Box 52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8" name="Text Box 52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9" name="Text Box 52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0" name="Text Box 52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1" name="Text Box 52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2" name="Text Box 52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3" name="Text Box 52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4" name="Text Box 52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5" name="Text Box 52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6" name="Text Box 52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7" name="Text Box 52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8" name="Text Box 52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9" name="Text Box 52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0" name="Text Box 52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1" name="Text Box 52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2" name="Text Box 52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3" name="Text Box 52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4" name="Text Box 52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5" name="Text Box 52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6" name="Text Box 52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7" name="Text Box 52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8" name="Text Box 52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9" name="Text Box 52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0" name="Text Box 52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1" name="Text Box 52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2" name="Text Box 52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3" name="Text Box 52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4" name="Text Box 52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5" name="Text Box 52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6" name="Text Box 52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7" name="Text Box 52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8" name="Text Box 52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9" name="Text Box 52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0" name="Text Box 52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1" name="Text Box 52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2" name="Text Box 52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3" name="Text Box 52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4" name="Text Box 52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5" name="Text Box 52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6" name="Text Box 52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7" name="Text Box 52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8" name="Text Box 52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9" name="Text Box 52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0" name="Text Box 52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1" name="Text Box 52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2" name="Text Box 52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3" name="Text Box 52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4" name="Text Box 52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5" name="Text Box 52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6" name="Text Box 52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7" name="Text Box 52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8" name="Text Box 52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9" name="Text Box 52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0" name="Text Box 52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1" name="Text Box 52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2" name="Text Box 52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3" name="Text Box 52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4" name="Text Box 53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5" name="Text Box 53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6" name="Text Box 53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7" name="Text Box 53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8" name="Text Box 53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9" name="Text Box 53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0" name="Text Box 53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1" name="Text Box 53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2" name="Text Box 53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3" name="Text Box 53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4" name="Text Box 53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5" name="Text Box 53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6" name="Text Box 53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7" name="Text Box 53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8" name="Text Box 53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9" name="Text Box 53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0" name="Text Box 53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1" name="Text Box 53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2" name="Text Box 53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3" name="Text Box 53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4" name="Text Box 53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5" name="Text Box 53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6" name="Text Box 53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7" name="Text Box 53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8" name="Text Box 53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9" name="Text Box 53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0" name="Text Box 53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1" name="Text Box 53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2" name="Text Box 53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3" name="Text Box 53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4" name="Text Box 53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5" name="Text Box 53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6" name="Text Box 53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7" name="Text Box 53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8" name="Text Box 53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9" name="Text Box 53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0" name="Text Box 53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1" name="Text Box 53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2" name="Text Box 53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3" name="Text Box 53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4" name="Text Box 53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5" name="Text Box 53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6" name="Text Box 53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7" name="Text Box 53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8" name="Text Box 53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9" name="Text Box 53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0" name="Text Box 53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1" name="Text Box 53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2" name="Text Box 53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3" name="Text Box 53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4" name="Text Box 53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5" name="Text Box 53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6" name="Text Box 53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7" name="Text Box 53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8" name="Text Box 53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9" name="Text Box 53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0" name="Text Box 53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1" name="Text Box 53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2" name="Text Box 53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3" name="Text Box 53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4" name="Text Box 53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5" name="Text Box 53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6" name="Text Box 53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7" name="Text Box 53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8" name="Text Box 53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9" name="Text Box 53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0" name="Text Box 53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1" name="Text Box 53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2" name="Text Box 53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3" name="Text Box 53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4" name="Text Box 53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5" name="Text Box 53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6" name="Text Box 53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7" name="Text Box 53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8" name="Text Box 53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9" name="Text Box 53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0" name="Text Box 53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1" name="Text Box 53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2" name="Text Box 53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3" name="Text Box 53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4" name="Text Box 53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5" name="Text Box 53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6" name="Text Box 53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7" name="Text Box 53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8" name="Text Box 53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9" name="Text Box 53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0" name="Text Box 53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1" name="Text Box 53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2" name="Text Box 53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3" name="Text Box 53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4" name="Text Box 53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5" name="Text Box 53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6" name="Text Box 53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7" name="Text Box 53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8" name="Text Box 53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9" name="Text Box 53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0" name="Text Box 53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1" name="Text Box 53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2" name="Text Box 53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3" name="Text Box 53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4" name="Text Box 54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5" name="Text Box 54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6" name="Text Box 54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7" name="Text Box 54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8" name="Text Box 54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9" name="Text Box 54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0" name="Text Box 54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1" name="Text Box 54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2" name="Text Box 54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3" name="Text Box 54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4" name="Text Box 54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5" name="Text Box 54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6" name="Text Box 54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7" name="Text Box 54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8" name="Text Box 54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9" name="Text Box 54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0" name="Text Box 54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1" name="Text Box 54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2" name="Text Box 54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3" name="Text Box 54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4" name="Text Box 54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5" name="Text Box 54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6" name="Text Box 54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7" name="Text Box 54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8" name="Text Box 54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9" name="Text Box 54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0" name="Text Box 54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1" name="Text Box 54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2" name="Text Box 54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3" name="Text Box 54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4" name="Text Box 54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5" name="Text Box 54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6" name="Text Box 54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7" name="Text Box 54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8" name="Text Box 54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9" name="Text Box 54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0" name="Text Box 54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1" name="Text Box 54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2" name="Text Box 54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3" name="Text Box 54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4" name="Text Box 54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5" name="Text Box 54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6" name="Text Box 54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7" name="Text Box 54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8" name="Text Box 54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9" name="Text Box 54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0" name="Text Box 54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1" name="Text Box 54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2" name="Text Box 54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3" name="Text Box 54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85725</xdr:colOff>
      <xdr:row>1</xdr:row>
      <xdr:rowOff>19050</xdr:rowOff>
    </xdr:to>
    <xdr:sp macro="" textlink="">
      <xdr:nvSpPr>
        <xdr:cNvPr id="2" name="Text Box 25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 name="Text Box 25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 name="Text Box 25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 name="Text Box 25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 name="Text Box 25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 name="Text Box 25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 name="Text Box 25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 name="Text Box 25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 name="Text Box 25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 name="Text Box 25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 name="Text Box 25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 name="Text Box 25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 name="Text Box 25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 name="Text Box 25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 name="Text Box 26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 name="Text Box 26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 name="Text Box 26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 name="Text Box 26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 name="Text Box 26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 name="Text Box 26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 name="Text Box 26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 name="Text Box 26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 name="Text Box 26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 name="Text Box 26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 name="Text Box 26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 name="Text Box 26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 name="Text Box 26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 name="Text Box 26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 name="Text Box 26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 name="Text Box 26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 name="Text Box 26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 name="Text Box 26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 name="Text Box 26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 name="Text Box 26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 name="Text Box 26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 name="Text Box 26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 name="Text Box 26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 name="Text Box 26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 name="Text Box 26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 name="Text Box 26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 name="Text Box 26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 name="Text Box 26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 name="Text Box 26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 name="Text Box 26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 name="Text Box 26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 name="Text Box 26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 name="Text Box 26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 name="Text Box 26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 name="Text Box 26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 name="Text Box 26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 name="Text Box 26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 name="Text Box 26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 name="Text Box 26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 name="Text Box 26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 name="Text Box 26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 name="Text Box 26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 name="Text Box 26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 name="Text Box 26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 name="Text Box 26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 name="Text Box 26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 name="Text Box 26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 name="Text Box 26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 name="Text Box 26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 name="Text Box 26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 name="Text Box 26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 name="Text Box 26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 name="Text Box 26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 name="Text Box 26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 name="Text Box 26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 name="Text Box 26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 name="Text Box 26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 name="Text Box 26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 name="Text Box 27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 name="Text Box 27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 name="Text Box 27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 name="Text Box 27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 name="Text Box 27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 name="Text Box 27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 name="Text Box 27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 name="Text Box 27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 name="Text Box 27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 name="Text Box 27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 name="Text Box 27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 name="Text Box 27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 name="Text Box 27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 name="Text Box 27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 name="Text Box 27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 name="Text Box 27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 name="Text Box 27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 name="Text Box 27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 name="Text Box 27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 name="Text Box 27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 name="Text Box 27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 name="Text Box 27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 name="Text Box 27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 name="Text Box 27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 name="Text Box 27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 name="Text Box 27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 name="Text Box 27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 name="Text Box 27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 name="Text Box 27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 name="Text Box 27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 name="Text Box 27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 name="Text Box 27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 name="Text Box 27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 name="Text Box 27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 name="Text Box 27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 name="Text Box 27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 name="Text Box 27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 name="Text Box 27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 name="Text Box 27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 name="Text Box 27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 name="Text Box 27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 name="Text Box 27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 name="Text Box 27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 name="Text Box 27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 name="Text Box 27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 name="Text Box 27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 name="Text Box 27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 name="Text Box 27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 name="Text Box 27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 name="Text Box 27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 name="Text Box 27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 name="Text Box 27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 name="Text Box 27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 name="Text Box 27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 name="Text Box 27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 name="Text Box 27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 name="Text Box 27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 name="Text Box 27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 name="Text Box 27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 name="Text Box 27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 name="Text Box 27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 name="Text Box 27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 name="Text Box 27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 name="Text Box 27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 name="Text Box 27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 name="Text Box 27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 name="Text Box 27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 name="Text Box 27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 name="Text Box 27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 name="Text Box 27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 name="Text Box 27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 name="Text Box 27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 name="Text Box 27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 name="Text Box 27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 name="Text Box 27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 name="Text Box 27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 name="Text Box 27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 name="Text Box 27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 name="Text Box 27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 name="Text Box 27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 name="Text Box 27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 name="Text Box 27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 name="Text Box 27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 name="Text Box 27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 name="Text Box 27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 name="Text Box 27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 name="Text Box 27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 name="Text Box 27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 name="Text Box 27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 name="Text Box 27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 name="Text Box 27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 name="Text Box 27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 name="Text Box 27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 name="Text Box 27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 name="Text Box 27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 name="Text Box 27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 name="Text Box 27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 name="Text Box 27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 name="Text Box 27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 name="Text Box 27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 name="Text Box 28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 name="Text Box 28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 name="Text Box 28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 name="Text Box 28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 name="Text Box 28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 name="Text Box 28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 name="Text Box 28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 name="Text Box 28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 name="Text Box 28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 name="Text Box 28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 name="Text Box 28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 name="Text Box 28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 name="Text Box 28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 name="Text Box 28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 name="Text Box 28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 name="Text Box 28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 name="Text Box 28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 name="Text Box 28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 name="Text Box 28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 name="Text Box 28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 name="Text Box 28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 name="Text Box 28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 name="Text Box 28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 name="Text Box 28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 name="Text Box 28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 name="Text Box 28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 name="Text Box 28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 name="Text Box 28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 name="Text Box 28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 name="Text Box 28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 name="Text Box 28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 name="Text Box 28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 name="Text Box 28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 name="Text Box 28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 name="Text Box 28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 name="Text Box 28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 name="Text Box 28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 name="Text Box 28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 name="Text Box 28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 name="Text Box 28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 name="Text Box 28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 name="Text Box 28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 name="Text Box 28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 name="Text Box 28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 name="Text Box 28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 name="Text Box 28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 name="Text Box 28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 name="Text Box 28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 name="Text Box 28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 name="Text Box 28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 name="Text Box 28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 name="Text Box 28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 name="Text Box 28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 name="Text Box 28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 name="Text Box 28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 name="Text Box 28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 name="Text Box 28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 name="Text Box 28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 name="Text Box 28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 name="Text Box 28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 name="Text Box 28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 name="Text Box 28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 name="Text Box 28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 name="Text Box 28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 name="Text Box 28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 name="Text Box 28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 name="Text Box 28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 name="Text Box 28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 name="Text Box 28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 name="Text Box 28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 name="Text Box 28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 name="Text Box 28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 name="Text Box 28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 name="Text Box 28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 name="Text Box 28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 name="Text Box 28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 name="Text Box 28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 name="Text Box 28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 name="Text Box 28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 name="Text Box 28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 name="Text Box 28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 name="Text Box 28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 name="Text Box 28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 name="Text Box 28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 name="Text Box 28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 name="Text Box 28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 name="Text Box 28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 name="Text Box 28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 name="Text Box 28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 name="Text Box 28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 name="Text Box 28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 name="Text Box 28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 name="Text Box 28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 name="Text Box 28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 name="Text Box 28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 name="Text Box 28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 name="Text Box 28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 name="Text Box 28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 name="Text Box 28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 name="Text Box 28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 name="Text Box 29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 name="Text Box 29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 name="Text Box 29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 name="Text Box 29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 name="Text Box 29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 name="Text Box 29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 name="Text Box 29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 name="Text Box 29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 name="Text Box 29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3" name="Text Box 29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4" name="Text Box 29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5" name="Text Box 29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6" name="Text Box 29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7" name="Text Box 29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8" name="Text Box 29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9" name="Text Box 29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0" name="Text Box 29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1" name="Text Box 29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2" name="Text Box 29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3" name="Text Box 29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4" name="Text Box 29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5" name="Text Box 29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6" name="Text Box 29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7" name="Text Box 29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8" name="Text Box 29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9" name="Text Box 29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0" name="Text Box 29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1" name="Text Box 29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2" name="Text Box 29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3" name="Text Box 29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4" name="Text Box 29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5" name="Text Box 29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6" name="Text Box 29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7" name="Text Box 29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8" name="Text Box 29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9" name="Text Box 29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0" name="Text Box 29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1" name="Text Box 29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2" name="Text Box 29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3" name="Text Box 29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4" name="Text Box 29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5" name="Text Box 29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6" name="Text Box 29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7" name="Text Box 29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8" name="Text Box 29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9" name="Text Box 29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0" name="Text Box 29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1" name="Text Box 29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2" name="Text Box 29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3" name="Text Box 29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4" name="Text Box 29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5" name="Text Box 29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6" name="Text Box 29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7" name="Text Box 29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8" name="Text Box 29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9" name="Text Box 29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0" name="Text Box 29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1" name="Text Box 29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2" name="Text Box 29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3" name="Text Box 29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4" name="Text Box 29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5" name="Text Box 29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6" name="Text Box 29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7" name="Text Box 29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8" name="Text Box 29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9" name="Text Box 29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0" name="Text Box 29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1" name="Text Box 29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2" name="Text Box 29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3" name="Text Box 29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4" name="Text Box 29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5" name="Text Box 29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6" name="Text Box 29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7" name="Text Box 29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8" name="Text Box 29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9" name="Text Box 29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0" name="Text Box 29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1" name="Text Box 29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2" name="Text Box 29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3" name="Text Box 29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4" name="Text Box 29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5" name="Text Box 29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6" name="Text Box 29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7" name="Text Box 29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8" name="Text Box 29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9" name="Text Box 29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0" name="Text Box 29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1" name="Text Box 29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2" name="Text Box 29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3" name="Text Box 29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4" name="Text Box 29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5" name="Text Box 29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6" name="Text Box 29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7" name="Text Box 29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8" name="Text Box 29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9" name="Text Box 29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0" name="Text Box 29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1" name="Text Box 29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2" name="Text Box 29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3" name="Text Box 29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4" name="Text Box 30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5" name="Text Box 30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6" name="Text Box 30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7" name="Text Box 30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8" name="Text Box 30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9" name="Text Box 30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0" name="Text Box 30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1" name="Text Box 30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2" name="Text Box 30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3" name="Text Box 30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4" name="Text Box 30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5" name="Text Box 30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6" name="Text Box 30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7" name="Text Box 30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8" name="Text Box 30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9" name="Text Box 30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0" name="Text Box 30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1" name="Text Box 30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2" name="Text Box 30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3" name="Text Box 30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4" name="Text Box 30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5" name="Text Box 30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6" name="Text Box 30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7" name="Text Box 30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8" name="Text Box 30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9" name="Text Box 30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0" name="Text Box 30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1" name="Text Box 30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2" name="Text Box 30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3" name="Text Box 30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4" name="Text Box 30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5" name="Text Box 30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6" name="Text Box 30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7" name="Text Box 30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8" name="Text Box 30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9" name="Text Box 30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0" name="Text Box 30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1" name="Text Box 30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2" name="Text Box 30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3" name="Text Box 30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4" name="Text Box 30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5" name="Text Box 30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6" name="Text Box 30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7" name="Text Box 30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8" name="Text Box 30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9" name="Text Box 30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0" name="Text Box 30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1" name="Text Box 30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2" name="Text Box 30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3" name="Text Box 30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4" name="Text Box 30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5" name="Text Box 30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6" name="Text Box 30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7" name="Text Box 30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8" name="Text Box 30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9" name="Text Box 30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0" name="Text Box 30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1" name="Text Box 30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2" name="Text Box 30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3" name="Text Box 30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4" name="Text Box 30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5" name="Text Box 30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6" name="Text Box 30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7" name="Text Box 30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8" name="Text Box 30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9" name="Text Box 30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0" name="Text Box 30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1" name="Text Box 30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2" name="Text Box 30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3" name="Text Box 30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4" name="Text Box 30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5" name="Text Box 30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6" name="Text Box 30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7" name="Text Box 30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8" name="Text Box 30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9" name="Text Box 30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0" name="Text Box 30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1" name="Text Box 30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2" name="Text Box 30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3" name="Text Box 30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4" name="Text Box 30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5" name="Text Box 30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6" name="Text Box 30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7" name="Text Box 30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8" name="Text Box 30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9" name="Text Box 30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0" name="Text Box 30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1" name="Text Box 30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2" name="Text Box 30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3" name="Text Box 30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4" name="Text Box 30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5" name="Text Box 30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6" name="Text Box 30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7" name="Text Box 30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8" name="Text Box 30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9" name="Text Box 30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0" name="Text Box 30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1" name="Text Box 30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2" name="Text Box 30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3" name="Text Box 30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4" name="Text Box 31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5" name="Text Box 31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6" name="Text Box 31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7" name="Text Box 31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8" name="Text Box 31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9" name="Text Box 31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0" name="Text Box 31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1" name="Text Box 31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2" name="Text Box 31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3" name="Text Box 31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4" name="Text Box 31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5" name="Text Box 31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6" name="Text Box 31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7" name="Text Box 31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8" name="Text Box 31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9" name="Text Box 31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0" name="Text Box 31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1" name="Text Box 31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2" name="Text Box 31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3" name="Text Box 31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4" name="Text Box 31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5" name="Text Box 31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6" name="Text Box 31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7" name="Text Box 31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8" name="Text Box 31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9" name="Text Box 31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0" name="Text Box 31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1" name="Text Box 31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2" name="Text Box 31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3" name="Text Box 31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4" name="Text Box 31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5" name="Text Box 31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6" name="Text Box 31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7" name="Text Box 31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8" name="Text Box 31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9" name="Text Box 31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0" name="Text Box 31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1" name="Text Box 31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2" name="Text Box 31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3" name="Text Box 31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4" name="Text Box 31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5" name="Text Box 31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6" name="Text Box 31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7" name="Text Box 31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8" name="Text Box 31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9" name="Text Box 31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0" name="Text Box 31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1" name="Text Box 31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2" name="Text Box 31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3" name="Text Box 31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4" name="Text Box 31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5" name="Text Box 31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6" name="Text Box 31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7" name="Text Box 31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8" name="Text Box 31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9" name="Text Box 31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0" name="Text Box 31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1" name="Text Box 31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2" name="Text Box 31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3" name="Text Box 31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4" name="Text Box 31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5" name="Text Box 31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6" name="Text Box 31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7" name="Text Box 31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8" name="Text Box 31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9" name="Text Box 31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0" name="Text Box 31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1" name="Text Box 31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2" name="Text Box 31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3" name="Text Box 31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4" name="Text Box 31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5" name="Text Box 31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6" name="Text Box 31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7" name="Text Box 31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8" name="Text Box 31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9" name="Text Box 31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0" name="Text Box 31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1" name="Text Box 31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2" name="Text Box 31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3" name="Text Box 31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4" name="Text Box 31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5" name="Text Box 31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6" name="Text Box 31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7" name="Text Box 31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8" name="Text Box 31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9" name="Text Box 31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0" name="Text Box 31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1" name="Text Box 31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2" name="Text Box 31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3" name="Text Box 31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4" name="Text Box 31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5" name="Text Box 31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6" name="Text Box 31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7" name="Text Box 31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8" name="Text Box 31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9" name="Text Box 31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0" name="Text Box 31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1" name="Text Box 31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2" name="Text Box 31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3" name="Text Box 31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4" name="Text Box 32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5" name="Text Box 32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6" name="Text Box 32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7" name="Text Box 32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8" name="Text Box 32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9" name="Text Box 32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0" name="Text Box 32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1" name="Text Box 32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2" name="Text Box 32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3" name="Text Box 32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4" name="Text Box 32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5" name="Text Box 32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6" name="Text Box 32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7" name="Text Box 32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8" name="Text Box 32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9" name="Text Box 32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0" name="Text Box 32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1" name="Text Box 32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2" name="Text Box 32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3" name="Text Box 32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4" name="Text Box 32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5" name="Text Box 32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6" name="Text Box 32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7" name="Text Box 32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8" name="Text Box 32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9" name="Text Box 32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0" name="Text Box 32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1" name="Text Box 32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2" name="Text Box 32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3" name="Text Box 32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4" name="Text Box 32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5" name="Text Box 32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6" name="Text Box 32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7" name="Text Box 32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8" name="Text Box 32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9" name="Text Box 32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0" name="Text Box 32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1" name="Text Box 32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2" name="Text Box 32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3" name="Text Box 32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4" name="Text Box 32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5" name="Text Box 32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6" name="Text Box 32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7" name="Text Box 32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8" name="Text Box 32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9" name="Text Box 32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0" name="Text Box 32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1" name="Text Box 32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2" name="Text Box 32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3" name="Text Box 32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4" name="Text Box 32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5" name="Text Box 32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6" name="Text Box 32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7" name="Text Box 32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8" name="Text Box 32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9" name="Text Box 32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0" name="Text Box 32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1" name="Text Box 32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2" name="Text Box 32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3" name="Text Box 32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4" name="Text Box 32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5" name="Text Box 32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6" name="Text Box 32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7" name="Text Box 32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8" name="Text Box 32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9" name="Text Box 32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0" name="Text Box 32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1" name="Text Box 32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2" name="Text Box 32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3" name="Text Box 32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4" name="Text Box 32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5" name="Text Box 32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6" name="Text Box 32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7" name="Text Box 32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8" name="Text Box 32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9" name="Text Box 32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0" name="Text Box 32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1" name="Text Box 32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2" name="Text Box 32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3" name="Text Box 32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4" name="Text Box 32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5" name="Text Box 32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6" name="Text Box 32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7" name="Text Box 32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8" name="Text Box 32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9" name="Text Box 32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0" name="Text Box 32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1" name="Text Box 32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2" name="Text Box 32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3" name="Text Box 32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4" name="Text Box 32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5" name="Text Box 32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6" name="Text Box 32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7" name="Text Box 32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8" name="Text Box 32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9" name="Text Box 32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0" name="Text Box 32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1" name="Text Box 32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2" name="Text Box 32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3" name="Text Box 32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4" name="Text Box 33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5" name="Text Box 33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6" name="Text Box 33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7" name="Text Box 33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8" name="Text Box 33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9" name="Text Box 33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0" name="Text Box 33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1" name="Text Box 33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2" name="Text Box 33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3" name="Text Box 33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4" name="Text Box 33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5" name="Text Box 33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6" name="Text Box 33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7" name="Text Box 33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8" name="Text Box 33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9" name="Text Box 33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0" name="Text Box 33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1" name="Text Box 33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2" name="Text Box 33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3" name="Text Box 33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4" name="Text Box 33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5" name="Text Box 33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6" name="Text Box 33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7" name="Text Box 33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8" name="Text Box 33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9" name="Text Box 33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0" name="Text Box 33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1" name="Text Box 33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2" name="Text Box 33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3" name="Text Box 33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4" name="Text Box 33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5" name="Text Box 33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6" name="Text Box 33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7" name="Text Box 33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8" name="Text Box 33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9" name="Text Box 33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0" name="Text Box 33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1" name="Text Box 33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2" name="Text Box 33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3" name="Text Box 33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4" name="Text Box 33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5" name="Text Box 33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6" name="Text Box 33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7" name="Text Box 33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8" name="Text Box 33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9" name="Text Box 33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0" name="Text Box 33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1" name="Text Box 33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2" name="Text Box 33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3" name="Text Box 33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4" name="Text Box 33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5" name="Text Box 33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6" name="Text Box 33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7" name="Text Box 33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8" name="Text Box 33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9" name="Text Box 33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0" name="Text Box 33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1" name="Text Box 33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2" name="Text Box 33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3" name="Text Box 33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4" name="Text Box 33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5" name="Text Box 33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6" name="Text Box 33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7" name="Text Box 33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8" name="Text Box 33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9" name="Text Box 33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0" name="Text Box 33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1" name="Text Box 33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2" name="Text Box 33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3" name="Text Box 33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4" name="Text Box 33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5" name="Text Box 33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6" name="Text Box 33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7" name="Text Box 33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8" name="Text Box 33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9" name="Text Box 33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0" name="Text Box 33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1" name="Text Box 33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2" name="Text Box 33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3" name="Text Box 33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4" name="Text Box 33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5" name="Text Box 33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6" name="Text Box 33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7" name="Text Box 33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8" name="Text Box 33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9" name="Text Box 33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0" name="Text Box 33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1" name="Text Box 33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2" name="Text Box 33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3" name="Text Box 33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4" name="Text Box 33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5" name="Text Box 33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6" name="Text Box 33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7" name="Text Box 33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8" name="Text Box 33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9" name="Text Box 33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0" name="Text Box 33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1" name="Text Box 33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2" name="Text Box 33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3" name="Text Box 33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4" name="Text Box 34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5" name="Text Box 34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6" name="Text Box 34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7" name="Text Box 34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8" name="Text Box 34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9" name="Text Box 34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0" name="Text Box 34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1" name="Text Box 34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2" name="Text Box 34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3" name="Text Box 34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4" name="Text Box 34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5" name="Text Box 34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6" name="Text Box 34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7" name="Text Box 34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8" name="Text Box 34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9" name="Text Box 34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0" name="Text Box 34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1" name="Text Box 34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2" name="Text Box 34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3" name="Text Box 34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4" name="Text Box 34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5" name="Text Box 34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6" name="Text Box 34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7" name="Text Box 34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8" name="Text Box 34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9" name="Text Box 34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0" name="Text Box 34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1" name="Text Box 34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2" name="Text Box 34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3" name="Text Box 34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4" name="Text Box 34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5" name="Text Box 34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6" name="Text Box 34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7" name="Text Box 34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8" name="Text Box 34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9" name="Text Box 34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0" name="Text Box 34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1" name="Text Box 34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2" name="Text Box 34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3" name="Text Box 34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4" name="Text Box 34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5" name="Text Box 34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6" name="Text Box 34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7" name="Text Box 34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8" name="Text Box 34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9" name="Text Box 34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0" name="Text Box 34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1" name="Text Box 34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2" name="Text Box 34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3" name="Text Box 34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4" name="Text Box 34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5" name="Text Box 34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6" name="Text Box 34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7" name="Text Box 34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8" name="Text Box 34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9" name="Text Box 34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0" name="Text Box 34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1" name="Text Box 34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2" name="Text Box 34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3" name="Text Box 34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4" name="Text Box 34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5" name="Text Box 34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6" name="Text Box 34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7" name="Text Box 34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8" name="Text Box 34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9" name="Text Box 34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0" name="Text Box 34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1" name="Text Box 34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2" name="Text Box 34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3" name="Text Box 34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4" name="Text Box 34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5" name="Text Box 34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6" name="Text Box 34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7" name="Text Box 34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8" name="Text Box 34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9" name="Text Box 34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0" name="Text Box 34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1" name="Text Box 34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2" name="Text Box 34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3" name="Text Box 34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4" name="Text Box 34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5" name="Text Box 34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6" name="Text Box 34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7" name="Text Box 34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8" name="Text Box 34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9" name="Text Box 34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0" name="Text Box 34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1" name="Text Box 34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2" name="Text Box 34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3" name="Text Box 34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4" name="Text Box 34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5" name="Text Box 34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6" name="Text Box 34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7" name="Text Box 34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8" name="Text Box 34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9" name="Text Box 34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0" name="Text Box 34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1" name="Text Box 34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2" name="Text Box 34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3" name="Text Box 34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4" name="Text Box 35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5" name="Text Box 35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6" name="Text Box 35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7" name="Text Box 35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8" name="Text Box 35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9" name="Text Box 35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0" name="Text Box 35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1" name="Text Box 35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2" name="Text Box 35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3" name="Text Box 35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4" name="Text Box 35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5" name="Text Box 35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6" name="Text Box 35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7" name="Text Box 35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8" name="Text Box 35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9" name="Text Box 35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0" name="Text Box 35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1" name="Text Box 35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2" name="Text Box 35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3" name="Text Box 35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4" name="Text Box 35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5" name="Text Box 35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6" name="Text Box 35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7" name="Text Box 35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8" name="Text Box 35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9" name="Text Box 35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0" name="Text Box 35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1" name="Text Box 35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2" name="Text Box 35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3" name="Text Box 35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4" name="Text Box 35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5" name="Text Box 35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6" name="Text Box 35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7" name="Text Box 35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8" name="Text Box 35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9" name="Text Box 35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0" name="Text Box 35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1" name="Text Box 35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2" name="Text Box 35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3" name="Text Box 35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4" name="Text Box 35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5" name="Text Box 35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6" name="Text Box 35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7" name="Text Box 35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8" name="Text Box 35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9" name="Text Box 35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0" name="Text Box 35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1" name="Text Box 35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2" name="Text Box 35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3" name="Text Box 35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4" name="Text Box 35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5" name="Text Box 35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6" name="Text Box 35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7" name="Text Box 35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8" name="Text Box 35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9" name="Text Box 35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0" name="Text Box 35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1" name="Text Box 35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2" name="Text Box 35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3" name="Text Box 35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4" name="Text Box 35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5" name="Text Box 35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6" name="Text Box 35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7" name="Text Box 35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8" name="Text Box 35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9" name="Text Box 35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0" name="Text Box 35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1" name="Text Box 35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2" name="Text Box 35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3" name="Text Box 35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4" name="Text Box 35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5" name="Text Box 35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6" name="Text Box 35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7" name="Text Box 35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8" name="Text Box 35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9" name="Text Box 35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0" name="Text Box 35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1" name="Text Box 35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2" name="Text Box 35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3" name="Text Box 35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4" name="Text Box 35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5" name="Text Box 35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6" name="Text Box 35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7" name="Text Box 35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8" name="Text Box 35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9" name="Text Box 35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0" name="Text Box 35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1" name="Text Box 35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2" name="Text Box 35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3" name="Text Box 35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4" name="Text Box 35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5" name="Text Box 35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6" name="Text Box 35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7" name="Text Box 35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8" name="Text Box 35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9" name="Text Box 35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0" name="Text Box 35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1" name="Text Box 35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2" name="Text Box 35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3" name="Text Box 35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4" name="Text Box 36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5" name="Text Box 36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6" name="Text Box 36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7" name="Text Box 36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8" name="Text Box 36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9" name="Text Box 36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0" name="Text Box 36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1" name="Text Box 36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2" name="Text Box 36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3" name="Text Box 36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4" name="Text Box 36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5" name="Text Box 36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6" name="Text Box 36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7" name="Text Box 36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8" name="Text Box 36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9" name="Text Box 36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0" name="Text Box 36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1" name="Text Box 36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2" name="Text Box 36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3" name="Text Box 36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4" name="Text Box 36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5" name="Text Box 36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6" name="Text Box 36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7" name="Text Box 36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8" name="Text Box 36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9" name="Text Box 36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0" name="Text Box 36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1" name="Text Box 36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2" name="Text Box 36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3" name="Text Box 36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4" name="Text Box 36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5" name="Text Box 36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6" name="Text Box 36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7" name="Text Box 36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8" name="Text Box 36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9" name="Text Box 36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0" name="Text Box 36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1" name="Text Box 36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2" name="Text Box 36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3" name="Text Box 36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4" name="Text Box 36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5" name="Text Box 36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6" name="Text Box 36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7" name="Text Box 36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8" name="Text Box 36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9" name="Text Box 36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0" name="Text Box 36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1" name="Text Box 36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2" name="Text Box 36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3" name="Text Box 36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4" name="Text Box 36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5" name="Text Box 36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6" name="Text Box 36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7" name="Text Box 36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8" name="Text Box 36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9" name="Text Box 36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0" name="Text Box 36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1" name="Text Box 36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2" name="Text Box 36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3" name="Text Box 36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4" name="Text Box 36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5" name="Text Box 36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6" name="Text Box 36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7" name="Text Box 36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8" name="Text Box 36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9" name="Text Box 36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0" name="Text Box 36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1" name="Text Box 36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2" name="Text Box 36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3" name="Text Box 36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4" name="Text Box 36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5" name="Text Box 36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6" name="Text Box 36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7" name="Text Box 36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8" name="Text Box 36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9" name="Text Box 36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0" name="Text Box 36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1" name="Text Box 36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2" name="Text Box 36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3" name="Text Box 36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4" name="Text Box 36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5" name="Text Box 36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6" name="Text Box 36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7" name="Text Box 36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8" name="Text Box 36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9" name="Text Box 36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0" name="Text Box 36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1" name="Text Box 36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2" name="Text Box 36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3" name="Text Box 36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4" name="Text Box 36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5" name="Text Box 36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6" name="Text Box 36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7" name="Text Box 36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8" name="Text Box 36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9" name="Text Box 36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0" name="Text Box 36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1" name="Text Box 36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2" name="Text Box 36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3" name="Text Box 36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4" name="Text Box 37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5" name="Text Box 37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6" name="Text Box 37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7" name="Text Box 37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8" name="Text Box 37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9" name="Text Box 37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0" name="Text Box 37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1" name="Text Box 37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2" name="Text Box 37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3" name="Text Box 37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4" name="Text Box 37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5" name="Text Box 37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6" name="Text Box 37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7" name="Text Box 37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8" name="Text Box 37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9" name="Text Box 37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0" name="Text Box 37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1" name="Text Box 37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2" name="Text Box 37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3" name="Text Box 37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4" name="Text Box 37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5" name="Text Box 37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6" name="Text Box 37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7" name="Text Box 37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8" name="Text Box 37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9" name="Text Box 37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0" name="Text Box 37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1" name="Text Box 37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2" name="Text Box 37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3" name="Text Box 37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4" name="Text Box 37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5" name="Text Box 37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6" name="Text Box 37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7" name="Text Box 37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8" name="Text Box 37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9" name="Text Box 37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0" name="Text Box 37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1" name="Text Box 37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2" name="Text Box 37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3" name="Text Box 37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4" name="Text Box 37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5" name="Text Box 37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6" name="Text Box 37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7" name="Text Box 37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8" name="Text Box 37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9" name="Text Box 37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0" name="Text Box 37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1" name="Text Box 37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2" name="Text Box 37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3" name="Text Box 37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4" name="Text Box 37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5" name="Text Box 37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6" name="Text Box 37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7" name="Text Box 37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8" name="Text Box 37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9" name="Text Box 37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0" name="Text Box 37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1" name="Text Box 37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2" name="Text Box 37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3" name="Text Box 37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4" name="Text Box 37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5" name="Text Box 37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6" name="Text Box 37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7" name="Text Box 37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8" name="Text Box 37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9" name="Text Box 37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0" name="Text Box 37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1" name="Text Box 37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2" name="Text Box 37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3" name="Text Box 37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4" name="Text Box 37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5" name="Text Box 37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6" name="Text Box 37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7" name="Text Box 37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8" name="Text Box 37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9" name="Text Box 37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0" name="Text Box 37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1" name="Text Box 37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2" name="Text Box 37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3" name="Text Box 37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4" name="Text Box 37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5" name="Text Box 37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6" name="Text Box 37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7" name="Text Box 37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8" name="Text Box 37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9" name="Text Box 37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0" name="Text Box 37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1" name="Text Box 37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2" name="Text Box 37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3" name="Text Box 37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4" name="Text Box 37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5" name="Text Box 37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6" name="Text Box 37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7" name="Text Box 37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8" name="Text Box 37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9" name="Text Box 37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0" name="Text Box 37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1" name="Text Box 37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2" name="Text Box 37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3" name="Text Box 37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4" name="Text Box 38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5" name="Text Box 38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6" name="Text Box 38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7" name="Text Box 38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8" name="Text Box 38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9" name="Text Box 38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0" name="Text Box 38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1" name="Text Box 38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2" name="Text Box 38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3" name="Text Box 38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4" name="Text Box 38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5" name="Text Box 38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6" name="Text Box 38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7" name="Text Box 38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8" name="Text Box 38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9" name="Text Box 38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0" name="Text Box 38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1" name="Text Box 38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2" name="Text Box 38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3" name="Text Box 38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4" name="Text Box 38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5" name="Text Box 38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6" name="Text Box 38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7" name="Text Box 38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8" name="Text Box 38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9" name="Text Box 38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0" name="Text Box 38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1" name="Text Box 38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2" name="Text Box 38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3" name="Text Box 38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4" name="Text Box 38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5" name="Text Box 38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6" name="Text Box 38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7" name="Text Box 38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8" name="Text Box 38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9" name="Text Box 38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0" name="Text Box 38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1" name="Text Box 38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2" name="Text Box 38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3" name="Text Box 38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4" name="Text Box 38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5" name="Text Box 38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6" name="Text Box 38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7" name="Text Box 38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8" name="Text Box 38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9" name="Text Box 38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0" name="Text Box 38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1" name="Text Box 38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2" name="Text Box 38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3" name="Text Box 38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4" name="Text Box 38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5" name="Text Box 38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6" name="Text Box 38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7" name="Text Box 38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8" name="Text Box 38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9" name="Text Box 38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0" name="Text Box 38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1" name="Text Box 38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2" name="Text Box 38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3" name="Text Box 38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4" name="Text Box 38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5" name="Text Box 38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6" name="Text Box 38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7" name="Text Box 38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8" name="Text Box 38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9" name="Text Box 38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0" name="Text Box 38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1" name="Text Box 38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2" name="Text Box 38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3" name="Text Box 38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4" name="Text Box 38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5" name="Text Box 38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6" name="Text Box 38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7" name="Text Box 38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8" name="Text Box 38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9" name="Text Box 38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0" name="Text Box 38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1" name="Text Box 38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2" name="Text Box 38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3" name="Text Box 38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4" name="Text Box 38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5" name="Text Box 38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6" name="Text Box 38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7" name="Text Box 38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8" name="Text Box 38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9" name="Text Box 38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0" name="Text Box 38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1" name="Text Box 38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2" name="Text Box 38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3" name="Text Box 38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4" name="Text Box 38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5" name="Text Box 38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6" name="Text Box 38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7" name="Text Box 38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8" name="Text Box 38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9" name="Text Box 38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0" name="Text Box 38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1" name="Text Box 38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2" name="Text Box 38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3" name="Text Box 38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4" name="Text Box 39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5" name="Text Box 39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6" name="Text Box 39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7" name="Text Box 39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8" name="Text Box 39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9" name="Text Box 39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0" name="Text Box 39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1" name="Text Box 39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2" name="Text Box 39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3" name="Text Box 39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4" name="Text Box 39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5" name="Text Box 39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6" name="Text Box 39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7" name="Text Box 39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8" name="Text Box 39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9" name="Text Box 39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0" name="Text Box 39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1" name="Text Box 39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2" name="Text Box 39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3" name="Text Box 39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4" name="Text Box 39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5" name="Text Box 39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6" name="Text Box 39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7" name="Text Box 39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8" name="Text Box 39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9" name="Text Box 39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0" name="Text Box 39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1" name="Text Box 39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2" name="Text Box 39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3" name="Text Box 39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4" name="Text Box 39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5" name="Text Box 39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6" name="Text Box 39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7" name="Text Box 39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8" name="Text Box 39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9" name="Text Box 39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0" name="Text Box 39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1" name="Text Box 39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2" name="Text Box 39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3" name="Text Box 39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4" name="Text Box 39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5" name="Text Box 39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6" name="Text Box 39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7" name="Text Box 39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8" name="Text Box 39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9" name="Text Box 39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0" name="Text Box 39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1" name="Text Box 39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2" name="Text Box 39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3" name="Text Box 39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4" name="Text Box 39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5" name="Text Box 39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6" name="Text Box 39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7" name="Text Box 39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8" name="Text Box 39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9" name="Text Box 39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0" name="Text Box 39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1" name="Text Box 39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2" name="Text Box 39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3" name="Text Box 39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4" name="Text Box 39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5" name="Text Box 39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6" name="Text Box 39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7" name="Text Box 39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8" name="Text Box 39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9" name="Text Box 39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0" name="Text Box 39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1" name="Text Box 39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2" name="Text Box 39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3" name="Text Box 39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4" name="Text Box 39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5" name="Text Box 39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6" name="Text Box 39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7" name="Text Box 39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8" name="Text Box 39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9" name="Text Box 39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0" name="Text Box 39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1" name="Text Box 39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2" name="Text Box 39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3" name="Text Box 39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4" name="Text Box 39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5" name="Text Box 39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6" name="Text Box 39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7" name="Text Box 39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8" name="Text Box 39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9" name="Text Box 39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0" name="Text Box 39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1" name="Text Box 39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2" name="Text Box 39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3" name="Text Box 39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4" name="Text Box 39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5" name="Text Box 39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6" name="Text Box 39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7" name="Text Box 39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8" name="Text Box 39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9" name="Text Box 39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0" name="Text Box 39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1" name="Text Box 39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2" name="Text Box 39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3" name="Text Box 39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4" name="Text Box 40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5" name="Text Box 40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6" name="Text Box 40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7" name="Text Box 40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8" name="Text Box 40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9" name="Text Box 40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0" name="Text Box 40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1" name="Text Box 40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2" name="Text Box 40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3" name="Text Box 40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4" name="Text Box 40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5" name="Text Box 40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6" name="Text Box 40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7" name="Text Box 40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8" name="Text Box 40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9" name="Text Box 40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0" name="Text Box 40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1" name="Text Box 40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2" name="Text Box 40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3" name="Text Box 40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4" name="Text Box 40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5" name="Text Box 40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6" name="Text Box 40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7" name="Text Box 40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8" name="Text Box 40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9" name="Text Box 40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0" name="Text Box 40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1" name="Text Box 40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2" name="Text Box 40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3" name="Text Box 40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4" name="Text Box 40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5" name="Text Box 40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6" name="Text Box 40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7" name="Text Box 40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8" name="Text Box 40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9" name="Text Box 40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0" name="Text Box 40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1" name="Text Box 40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2" name="Text Box 40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3" name="Text Box 40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4" name="Text Box 40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5" name="Text Box 40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6" name="Text Box 40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7" name="Text Box 40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8" name="Text Box 40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9" name="Text Box 40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0" name="Text Box 40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1" name="Text Box 40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2" name="Text Box 40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3" name="Text Box 40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4" name="Text Box 40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5" name="Text Box 40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6" name="Text Box 40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7" name="Text Box 40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8" name="Text Box 40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9" name="Text Box 40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0" name="Text Box 40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1" name="Text Box 40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2" name="Text Box 40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3" name="Text Box 40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4" name="Text Box 40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5" name="Text Box 40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6" name="Text Box 40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7" name="Text Box 40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8" name="Text Box 40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9" name="Text Box 40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0" name="Text Box 40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1" name="Text Box 40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2" name="Text Box 40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3" name="Text Box 40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4" name="Text Box 40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5" name="Text Box 40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6" name="Text Box 40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7" name="Text Box 40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8" name="Text Box 40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9" name="Text Box 40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0" name="Text Box 40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1" name="Text Box 40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2" name="Text Box 40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3" name="Text Box 40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4" name="Text Box 40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5" name="Text Box 40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6" name="Text Box 40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7" name="Text Box 40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8" name="Text Box 40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9" name="Text Box 40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0" name="Text Box 40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1" name="Text Box 40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2" name="Text Box 40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3" name="Text Box 40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4" name="Text Box 40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5" name="Text Box 40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6" name="Text Box 40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7" name="Text Box 40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8" name="Text Box 40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9" name="Text Box 40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0" name="Text Box 40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1" name="Text Box 40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2" name="Text Box 40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3" name="Text Box 40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4" name="Text Box 41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5" name="Text Box 41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6" name="Text Box 41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7" name="Text Box 41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8" name="Text Box 41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9" name="Text Box 41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0" name="Text Box 41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1" name="Text Box 41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2" name="Text Box 41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3" name="Text Box 41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4" name="Text Box 41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5" name="Text Box 41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6" name="Text Box 41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7" name="Text Box 41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8" name="Text Box 41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9" name="Text Box 41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0" name="Text Box 41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1" name="Text Box 41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2" name="Text Box 41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3" name="Text Box 41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4" name="Text Box 41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5" name="Text Box 41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6" name="Text Box 41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7" name="Text Box 41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8" name="Text Box 41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9" name="Text Box 41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0" name="Text Box 41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1" name="Text Box 41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2" name="Text Box 41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3" name="Text Box 41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4" name="Text Box 41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5" name="Text Box 41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6" name="Text Box 41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7" name="Text Box 41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8" name="Text Box 41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9" name="Text Box 41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0" name="Text Box 41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1" name="Text Box 41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2" name="Text Box 41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3" name="Text Box 41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4" name="Text Box 41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5" name="Text Box 41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6" name="Text Box 41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7" name="Text Box 41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8" name="Text Box 41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9" name="Text Box 41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0" name="Text Box 41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1" name="Text Box 41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2" name="Text Box 41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3" name="Text Box 41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4" name="Text Box 41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5" name="Text Box 41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6" name="Text Box 41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7" name="Text Box 41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8" name="Text Box 41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9" name="Text Box 41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0" name="Text Box 41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1" name="Text Box 41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2" name="Text Box 41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3" name="Text Box 41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4" name="Text Box 41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5" name="Text Box 41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6" name="Text Box 41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7" name="Text Box 41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8" name="Text Box 41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9" name="Text Box 41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0" name="Text Box 41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1" name="Text Box 41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2" name="Text Box 41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3" name="Text Box 41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4" name="Text Box 41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5" name="Text Box 41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6" name="Text Box 41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7" name="Text Box 41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8" name="Text Box 41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9" name="Text Box 41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0" name="Text Box 41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1" name="Text Box 41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2" name="Text Box 41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3" name="Text Box 41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4" name="Text Box 41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5" name="Text Box 41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6" name="Text Box 41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7" name="Text Box 41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8" name="Text Box 41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9" name="Text Box 41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0" name="Text Box 41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1" name="Text Box 41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2" name="Text Box 41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3" name="Text Box 41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4" name="Text Box 41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5" name="Text Box 41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6" name="Text Box 41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7" name="Text Box 41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8" name="Text Box 41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9" name="Text Box 41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0" name="Text Box 41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1" name="Text Box 41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2" name="Text Box 41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3" name="Text Box 41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4" name="Text Box 42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5" name="Text Box 42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6" name="Text Box 42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7" name="Text Box 42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8" name="Text Box 42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9" name="Text Box 42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0" name="Text Box 42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1" name="Text Box 42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2" name="Text Box 42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3" name="Text Box 42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4" name="Text Box 42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5" name="Text Box 42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6" name="Text Box 42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7" name="Text Box 42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8" name="Text Box 42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9" name="Text Box 42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0" name="Text Box 42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1" name="Text Box 42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2" name="Text Box 42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3" name="Text Box 42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4" name="Text Box 42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5" name="Text Box 42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6" name="Text Box 42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7" name="Text Box 42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8" name="Text Box 42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9" name="Text Box 42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0" name="Text Box 42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1" name="Text Box 42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2" name="Text Box 42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3" name="Text Box 42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4" name="Text Box 42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5" name="Text Box 42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6" name="Text Box 42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7" name="Text Box 42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8" name="Text Box 42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9" name="Text Box 42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0" name="Text Box 42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1" name="Text Box 42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2" name="Text Box 42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3" name="Text Box 42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4" name="Text Box 42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5" name="Text Box 42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6" name="Text Box 42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7" name="Text Box 42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8" name="Text Box 42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9" name="Text Box 42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0" name="Text Box 42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1" name="Text Box 42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2" name="Text Box 42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3" name="Text Box 42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4" name="Text Box 42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5" name="Text Box 42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6" name="Text Box 42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7" name="Text Box 42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8" name="Text Box 42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9" name="Text Box 42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0" name="Text Box 42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1" name="Text Box 42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2" name="Text Box 42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3" name="Text Box 42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4" name="Text Box 42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5" name="Text Box 42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6" name="Text Box 42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7" name="Text Box 42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8" name="Text Box 42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9" name="Text Box 42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0" name="Text Box 42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1" name="Text Box 42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2" name="Text Box 42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3" name="Text Box 42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4" name="Text Box 42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5" name="Text Box 42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6" name="Text Box 42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7" name="Text Box 42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8" name="Text Box 42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9" name="Text Box 42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0" name="Text Box 42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1" name="Text Box 42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2" name="Text Box 42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3" name="Text Box 42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4" name="Text Box 42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5" name="Text Box 42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6" name="Text Box 42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7" name="Text Box 42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8" name="Text Box 42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9" name="Text Box 42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0" name="Text Box 42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1" name="Text Box 42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2" name="Text Box 42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3" name="Text Box 42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4" name="Text Box 42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5" name="Text Box 42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6" name="Text Box 42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7" name="Text Box 42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8" name="Text Box 42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9" name="Text Box 42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0" name="Text Box 42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1" name="Text Box 42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2" name="Text Box 42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3" name="Text Box 42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4" name="Text Box 43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5" name="Text Box 43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6" name="Text Box 43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7" name="Text Box 43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8" name="Text Box 43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9" name="Text Box 43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0" name="Text Box 43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1" name="Text Box 43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2" name="Text Box 43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3" name="Text Box 43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4" name="Text Box 43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5" name="Text Box 43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6" name="Text Box 43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7" name="Text Box 43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8" name="Text Box 43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9" name="Text Box 43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0" name="Text Box 43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1" name="Text Box 43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2" name="Text Box 43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3" name="Text Box 43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4" name="Text Box 43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5" name="Text Box 43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6" name="Text Box 43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7" name="Text Box 43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8" name="Text Box 43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9" name="Text Box 43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0" name="Text Box 43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1" name="Text Box 43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2" name="Text Box 43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3" name="Text Box 43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4" name="Text Box 43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5" name="Text Box 43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6" name="Text Box 43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7" name="Text Box 43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8" name="Text Box 43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9" name="Text Box 43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0" name="Text Box 43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1" name="Text Box 43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2" name="Text Box 43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3" name="Text Box 43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4" name="Text Box 43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5" name="Text Box 43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6" name="Text Box 43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7" name="Text Box 43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8" name="Text Box 43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9" name="Text Box 43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0" name="Text Box 43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1" name="Text Box 43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2" name="Text Box 43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3" name="Text Box 43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4" name="Text Box 43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5" name="Text Box 43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6" name="Text Box 43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7" name="Text Box 43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8" name="Text Box 43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9" name="Text Box 43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0" name="Text Box 43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1" name="Text Box 43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2" name="Text Box 43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3" name="Text Box 43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4" name="Text Box 43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5" name="Text Box 43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6" name="Text Box 43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7" name="Text Box 43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8" name="Text Box 43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9" name="Text Box 43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0" name="Text Box 43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1" name="Text Box 43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2" name="Text Box 43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3" name="Text Box 43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4" name="Text Box 43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5" name="Text Box 43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6" name="Text Box 43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7" name="Text Box 43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8" name="Text Box 43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9" name="Text Box 43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0" name="Text Box 43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1" name="Text Box 43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2" name="Text Box 43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3" name="Text Box 43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4" name="Text Box 43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5" name="Text Box 43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6" name="Text Box 43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7" name="Text Box 43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8" name="Text Box 43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9" name="Text Box 43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0" name="Text Box 43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1" name="Text Box 43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2" name="Text Box 43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3" name="Text Box 43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4" name="Text Box 43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5" name="Text Box 43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6" name="Text Box 43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7" name="Text Box 43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8" name="Text Box 43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9" name="Text Box 43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0" name="Text Box 43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1" name="Text Box 43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2" name="Text Box 43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3" name="Text Box 43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4" name="Text Box 44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5" name="Text Box 44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6" name="Text Box 44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7" name="Text Box 44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8" name="Text Box 44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9" name="Text Box 44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0" name="Text Box 44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1" name="Text Box 44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2" name="Text Box 44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3" name="Text Box 44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4" name="Text Box 44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5" name="Text Box 44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6" name="Text Box 44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7" name="Text Box 44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8" name="Text Box 44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9" name="Text Box 44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0" name="Text Box 44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1" name="Text Box 44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2" name="Text Box 44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3" name="Text Box 44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4" name="Text Box 44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5" name="Text Box 44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6" name="Text Box 44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7" name="Text Box 44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8" name="Text Box 44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9" name="Text Box 44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0" name="Text Box 44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1" name="Text Box 44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2" name="Text Box 44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3" name="Text Box 44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4" name="Text Box 44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5" name="Text Box 44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6" name="Text Box 44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7" name="Text Box 44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8" name="Text Box 44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9" name="Text Box 44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0" name="Text Box 44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1" name="Text Box 44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2" name="Text Box 44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3" name="Text Box 44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4" name="Text Box 44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5" name="Text Box 44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6" name="Text Box 44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7" name="Text Box 44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8" name="Text Box 44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9" name="Text Box 44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0" name="Text Box 44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1" name="Text Box 44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2" name="Text Box 44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3" name="Text Box 44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4" name="Text Box 44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5" name="Text Box 44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6" name="Text Box 44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7" name="Text Box 44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8" name="Text Box 44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9" name="Text Box 44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0" name="Text Box 44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1" name="Text Box 44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2" name="Text Box 44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3" name="Text Box 44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4" name="Text Box 44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5" name="Text Box 44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6" name="Text Box 44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7" name="Text Box 44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8" name="Text Box 44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9" name="Text Box 44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0" name="Text Box 44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1" name="Text Box 44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2" name="Text Box 44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3" name="Text Box 44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4" name="Text Box 44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5" name="Text Box 44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6" name="Text Box 44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7" name="Text Box 44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8" name="Text Box 44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9" name="Text Box 44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0" name="Text Box 44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1" name="Text Box 44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2" name="Text Box 44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3" name="Text Box 44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4" name="Text Box 44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5" name="Text Box 44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6" name="Text Box 44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7" name="Text Box 44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8" name="Text Box 44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9" name="Text Box 44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0" name="Text Box 44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1" name="Text Box 44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2" name="Text Box 44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3" name="Text Box 44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4" name="Text Box 44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5" name="Text Box 44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6" name="Text Box 44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7" name="Text Box 44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8" name="Text Box 44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9" name="Text Box 44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0" name="Text Box 44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1" name="Text Box 44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2" name="Text Box 44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3" name="Text Box 44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4" name="Text Box 45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5" name="Text Box 45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6" name="Text Box 45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7" name="Text Box 45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8" name="Text Box 45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9" name="Text Box 45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0" name="Text Box 45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1" name="Text Box 45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2" name="Text Box 45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3" name="Text Box 45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4" name="Text Box 45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5" name="Text Box 45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6" name="Text Box 45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7" name="Text Box 45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8" name="Text Box 45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9" name="Text Box 45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0" name="Text Box 45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1" name="Text Box 45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2" name="Text Box 45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3" name="Text Box 45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4" name="Text Box 45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5" name="Text Box 45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6" name="Text Box 45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7" name="Text Box 45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8" name="Text Box 45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9" name="Text Box 45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0" name="Text Box 45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1" name="Text Box 45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2" name="Text Box 45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3" name="Text Box 45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4" name="Text Box 45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5" name="Text Box 45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6" name="Text Box 45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7" name="Text Box 45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8" name="Text Box 45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9" name="Text Box 45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0" name="Text Box 45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1" name="Text Box 45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2" name="Text Box 45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3" name="Text Box 45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4" name="Text Box 45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5" name="Text Box 45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6" name="Text Box 45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7" name="Text Box 45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8" name="Text Box 45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9" name="Text Box 45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0" name="Text Box 45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1" name="Text Box 45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2" name="Text Box 45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3" name="Text Box 45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4" name="Text Box 45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5" name="Text Box 45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6" name="Text Box 45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7" name="Text Box 45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8" name="Text Box 45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9" name="Text Box 45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0" name="Text Box 45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1" name="Text Box 45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2" name="Text Box 45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3" name="Text Box 45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4" name="Text Box 45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5" name="Text Box 45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6" name="Text Box 45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7" name="Text Box 45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8" name="Text Box 45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9" name="Text Box 45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0" name="Text Box 45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1" name="Text Box 45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2" name="Text Box 45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3" name="Text Box 45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4" name="Text Box 45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5" name="Text Box 45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6" name="Text Box 45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7" name="Text Box 45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8" name="Text Box 45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9" name="Text Box 45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0" name="Text Box 45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1" name="Text Box 45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2" name="Text Box 45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3" name="Text Box 45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4" name="Text Box 45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5" name="Text Box 45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6" name="Text Box 45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7" name="Text Box 45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8" name="Text Box 45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9" name="Text Box 45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0" name="Text Box 45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1" name="Text Box 45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2" name="Text Box 45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3" name="Text Box 45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4" name="Text Box 45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5" name="Text Box 45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6" name="Text Box 45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7" name="Text Box 45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8" name="Text Box 45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9" name="Text Box 45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0" name="Text Box 45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1" name="Text Box 45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2" name="Text Box 45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3" name="Text Box 45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4" name="Text Box 46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5" name="Text Box 46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6" name="Text Box 46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7" name="Text Box 46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8" name="Text Box 46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9" name="Text Box 46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0" name="Text Box 46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1" name="Text Box 46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2" name="Text Box 46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3" name="Text Box 46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4" name="Text Box 46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5" name="Text Box 46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6" name="Text Box 46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7" name="Text Box 46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8" name="Text Box 46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9" name="Text Box 46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0" name="Text Box 46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1" name="Text Box 46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2" name="Text Box 46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3" name="Text Box 46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4" name="Text Box 46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5" name="Text Box 46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6" name="Text Box 46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7" name="Text Box 46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8" name="Text Box 46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9" name="Text Box 46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0" name="Text Box 46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1" name="Text Box 46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2" name="Text Box 46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3" name="Text Box 46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4" name="Text Box 46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5" name="Text Box 46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6" name="Text Box 46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7" name="Text Box 46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8" name="Text Box 46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9" name="Text Box 46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0" name="Text Box 46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1" name="Text Box 46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2" name="Text Box 46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3" name="Text Box 46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4" name="Text Box 46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5" name="Text Box 46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6" name="Text Box 46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7" name="Text Box 46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8" name="Text Box 46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9" name="Text Box 46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0" name="Text Box 46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1" name="Text Box 46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2" name="Text Box 46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3" name="Text Box 46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4" name="Text Box 46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5" name="Text Box 46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6" name="Text Box 46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7" name="Text Box 46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8" name="Text Box 46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9" name="Text Box 46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0" name="Text Box 46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1" name="Text Box 46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2" name="Text Box 46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3" name="Text Box 46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4" name="Text Box 46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5" name="Text Box 46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6" name="Text Box 46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7" name="Text Box 46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8" name="Text Box 46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9" name="Text Box 46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0" name="Text Box 46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1" name="Text Box 46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2" name="Text Box 46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3" name="Text Box 46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4" name="Text Box 46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5" name="Text Box 46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6" name="Text Box 46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7" name="Text Box 46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8" name="Text Box 46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9" name="Text Box 46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0" name="Text Box 46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1" name="Text Box 46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2" name="Text Box 46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3" name="Text Box 46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4" name="Text Box 46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5" name="Text Box 46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6" name="Text Box 46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7" name="Text Box 46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8" name="Text Box 46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9" name="Text Box 46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0" name="Text Box 46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1" name="Text Box 46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2" name="Text Box 46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3" name="Text Box 46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4" name="Text Box 46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5" name="Text Box 46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6" name="Text Box 46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7" name="Text Box 46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8" name="Text Box 46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9" name="Text Box 46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0" name="Text Box 46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1" name="Text Box 46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2" name="Text Box 46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3" name="Text Box 46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4" name="Text Box 47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5" name="Text Box 47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6" name="Text Box 47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7" name="Text Box 47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8" name="Text Box 47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9" name="Text Box 47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0" name="Text Box 47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1" name="Text Box 47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2" name="Text Box 47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3" name="Text Box 47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4" name="Text Box 47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5" name="Text Box 47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6" name="Text Box 47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7" name="Text Box 47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8" name="Text Box 47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9" name="Text Box 47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0" name="Text Box 47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1" name="Text Box 47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2" name="Text Box 47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3" name="Text Box 47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4" name="Text Box 47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5" name="Text Box 47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6" name="Text Box 47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7" name="Text Box 47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8" name="Text Box 47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9" name="Text Box 47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0" name="Text Box 47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1" name="Text Box 47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2" name="Text Box 47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3" name="Text Box 47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4" name="Text Box 47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5" name="Text Box 47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6" name="Text Box 47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7" name="Text Box 47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8" name="Text Box 47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9" name="Text Box 47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0" name="Text Box 47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1" name="Text Box 47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2" name="Text Box 47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3" name="Text Box 47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4" name="Text Box 47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5" name="Text Box 47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6" name="Text Box 47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7" name="Text Box 47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8" name="Text Box 47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9" name="Text Box 47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0" name="Text Box 47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1" name="Text Box 47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2" name="Text Box 47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3" name="Text Box 47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4" name="Text Box 47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5" name="Text Box 47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6" name="Text Box 47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7" name="Text Box 47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8" name="Text Box 47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9" name="Text Box 47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0" name="Text Box 47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1" name="Text Box 47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2" name="Text Box 47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3" name="Text Box 47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4" name="Text Box 47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5" name="Text Box 47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6" name="Text Box 47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7" name="Text Box 47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8" name="Text Box 47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9" name="Text Box 47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0" name="Text Box 47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1" name="Text Box 47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2" name="Text Box 47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3" name="Text Box 47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4" name="Text Box 47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5" name="Text Box 47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6" name="Text Box 47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7" name="Text Box 47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8" name="Text Box 47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9" name="Text Box 47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0" name="Text Box 47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1" name="Text Box 47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2" name="Text Box 47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3" name="Text Box 47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4" name="Text Box 47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5" name="Text Box 47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6" name="Text Box 47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7" name="Text Box 47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8" name="Text Box 47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9" name="Text Box 47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0" name="Text Box 47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1" name="Text Box 47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2" name="Text Box 47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3" name="Text Box 47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4" name="Text Box 47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5" name="Text Box 47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6" name="Text Box 47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7" name="Text Box 47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8" name="Text Box 47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9" name="Text Box 47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0" name="Text Box 47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1" name="Text Box 47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2" name="Text Box 47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3" name="Text Box 47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4" name="Text Box 48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5" name="Text Box 48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6" name="Text Box 48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7" name="Text Box 48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8" name="Text Box 48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9" name="Text Box 48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0" name="Text Box 48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1" name="Text Box 48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2" name="Text Box 48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3" name="Text Box 48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4" name="Text Box 48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5" name="Text Box 48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6" name="Text Box 48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7" name="Text Box 48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8" name="Text Box 48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9" name="Text Box 48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0" name="Text Box 48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1" name="Text Box 48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2" name="Text Box 48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3" name="Text Box 48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4" name="Text Box 48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5" name="Text Box 48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6" name="Text Box 48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7" name="Text Box 48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8" name="Text Box 48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9" name="Text Box 48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0" name="Text Box 48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1" name="Text Box 48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2" name="Text Box 48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3" name="Text Box 48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4" name="Text Box 48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5" name="Text Box 48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6" name="Text Box 48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7" name="Text Box 48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8" name="Text Box 48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9" name="Text Box 48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0" name="Text Box 48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1" name="Text Box 48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2" name="Text Box 48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3" name="Text Box 48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4" name="Text Box 48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5" name="Text Box 48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6" name="Text Box 48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7" name="Text Box 48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8" name="Text Box 48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9" name="Text Box 48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0" name="Text Box 48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1" name="Text Box 48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2" name="Text Box 48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3" name="Text Box 48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4" name="Text Box 48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5" name="Text Box 48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6" name="Text Box 48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7" name="Text Box 48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8" name="Text Box 48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9" name="Text Box 48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0" name="Text Box 48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1" name="Text Box 48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2" name="Text Box 48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3" name="Text Box 48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4" name="Text Box 48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5" name="Text Box 48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6" name="Text Box 48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7" name="Text Box 48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8" name="Text Box 48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9" name="Text Box 48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0" name="Text Box 48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1" name="Text Box 48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2" name="Text Box 48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3" name="Text Box 48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4" name="Text Box 48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5" name="Text Box 48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6" name="Text Box 48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7" name="Text Box 48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8" name="Text Box 48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9" name="Text Box 48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0" name="Text Box 48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1" name="Text Box 48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2" name="Text Box 48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3" name="Text Box 48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4" name="Text Box 48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5" name="Text Box 48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6" name="Text Box 48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7" name="Text Box 48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8" name="Text Box 48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9" name="Text Box 48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0" name="Text Box 48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1" name="Text Box 48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2" name="Text Box 48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3" name="Text Box 48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4" name="Text Box 48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5" name="Text Box 48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6" name="Text Box 48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7" name="Text Box 48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8" name="Text Box 48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9" name="Text Box 48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0" name="Text Box 48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1" name="Text Box 48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2" name="Text Box 48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3" name="Text Box 48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4" name="Text Box 49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5" name="Text Box 49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6" name="Text Box 49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7" name="Text Box 49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8" name="Text Box 49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9" name="Text Box 49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0" name="Text Box 49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1" name="Text Box 49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2" name="Text Box 49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3" name="Text Box 49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4" name="Text Box 49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5" name="Text Box 49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6" name="Text Box 49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7" name="Text Box 49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8" name="Text Box 49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9" name="Text Box 49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0" name="Text Box 49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1" name="Text Box 49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2" name="Text Box 49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3" name="Text Box 49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4" name="Text Box 49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5" name="Text Box 49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6" name="Text Box 49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7" name="Text Box 49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8" name="Text Box 49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9" name="Text Box 49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0" name="Text Box 49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1" name="Text Box 49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2" name="Text Box 49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3" name="Text Box 49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4" name="Text Box 49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5" name="Text Box 49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6" name="Text Box 49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7" name="Text Box 49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8" name="Text Box 49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9" name="Text Box 49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0" name="Text Box 49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1" name="Text Box 49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2" name="Text Box 49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3" name="Text Box 49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4" name="Text Box 49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5" name="Text Box 49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6" name="Text Box 49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7" name="Text Box 49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8" name="Text Box 49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9" name="Text Box 49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0" name="Text Box 49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1" name="Text Box 49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2" name="Text Box 49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3" name="Text Box 49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4" name="Text Box 49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5" name="Text Box 49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6" name="Text Box 49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7" name="Text Box 49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8" name="Text Box 49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9" name="Text Box 49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0" name="Text Box 49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1" name="Text Box 49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2" name="Text Box 49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3" name="Text Box 49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4" name="Text Box 49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5" name="Text Box 49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6" name="Text Box 49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7" name="Text Box 49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8" name="Text Box 49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9" name="Text Box 49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0" name="Text Box 49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1" name="Text Box 49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2" name="Text Box 49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3" name="Text Box 49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4" name="Text Box 49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5" name="Text Box 49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6" name="Text Box 49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7" name="Text Box 49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8" name="Text Box 49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9" name="Text Box 49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0" name="Text Box 49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1" name="Text Box 49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2" name="Text Box 49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3" name="Text Box 49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4" name="Text Box 49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5" name="Text Box 49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6" name="Text Box 49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7" name="Text Box 49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8" name="Text Box 49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9" name="Text Box 49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0" name="Text Box 49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1" name="Text Box 49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2" name="Text Box 49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3" name="Text Box 49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4" name="Text Box 49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5" name="Text Box 49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6" name="Text Box 49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7" name="Text Box 49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8" name="Text Box 49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9" name="Text Box 49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0" name="Text Box 49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1" name="Text Box 49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2" name="Text Box 49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3" name="Text Box 49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4" name="Text Box 50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5" name="Text Box 50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6" name="Text Box 50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7" name="Text Box 50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8" name="Text Box 50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9" name="Text Box 50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0" name="Text Box 50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1" name="Text Box 50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2" name="Text Box 50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3" name="Text Box 50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4" name="Text Box 50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5" name="Text Box 50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6" name="Text Box 50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7" name="Text Box 50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8" name="Text Box 50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9" name="Text Box 50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0" name="Text Box 50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1" name="Text Box 50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2" name="Text Box 50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3" name="Text Box 50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4" name="Text Box 50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5" name="Text Box 50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6" name="Text Box 50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7" name="Text Box 50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8" name="Text Box 50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9" name="Text Box 50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0" name="Text Box 50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1" name="Text Box 50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2" name="Text Box 50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3" name="Text Box 50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4" name="Text Box 50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5" name="Text Box 50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6" name="Text Box 50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7" name="Text Box 50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8" name="Text Box 50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9" name="Text Box 50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0" name="Text Box 50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1" name="Text Box 50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2" name="Text Box 50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3" name="Text Box 50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4" name="Text Box 50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5" name="Text Box 50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6" name="Text Box 50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7" name="Text Box 50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8" name="Text Box 50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9" name="Text Box 50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0" name="Text Box 50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1" name="Text Box 50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2" name="Text Box 50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3" name="Text Box 50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4" name="Text Box 50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5" name="Text Box 50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6" name="Text Box 50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7" name="Text Box 50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8" name="Text Box 50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9" name="Text Box 50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0" name="Text Box 50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1" name="Text Box 50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2" name="Text Box 50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3" name="Text Box 50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4" name="Text Box 50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5" name="Text Box 50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6" name="Text Box 50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7" name="Text Box 50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8" name="Text Box 50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9" name="Text Box 50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0" name="Text Box 50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1" name="Text Box 50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2" name="Text Box 50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3" name="Text Box 50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4" name="Text Box 50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5" name="Text Box 50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6" name="Text Box 50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7" name="Text Box 50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8" name="Text Box 50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9" name="Text Box 50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0" name="Text Box 50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1" name="Text Box 50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2" name="Text Box 50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3" name="Text Box 50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4" name="Text Box 50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5" name="Text Box 50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6" name="Text Box 50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7" name="Text Box 50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8" name="Text Box 50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9" name="Text Box 50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0" name="Text Box 50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1" name="Text Box 50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2" name="Text Box 50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3" name="Text Box 50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4" name="Text Box 50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5" name="Text Box 50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6" name="Text Box 50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7" name="Text Box 50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8" name="Text Box 50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9" name="Text Box 50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0" name="Text Box 50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1" name="Text Box 50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2" name="Text Box 50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3" name="Text Box 50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4" name="Text Box 51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5" name="Text Box 51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6" name="Text Box 51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7" name="Text Box 51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8" name="Text Box 51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9" name="Text Box 51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0" name="Text Box 51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1" name="Text Box 51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2" name="Text Box 51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3" name="Text Box 51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4" name="Text Box 51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5" name="Text Box 51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6" name="Text Box 51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7" name="Text Box 51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8" name="Text Box 51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9" name="Text Box 51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0" name="Text Box 51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1" name="Text Box 51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2" name="Text Box 51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3" name="Text Box 51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4" name="Text Box 51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5" name="Text Box 51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6" name="Text Box 51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7" name="Text Box 51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8" name="Text Box 51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9" name="Text Box 51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0" name="Text Box 51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1" name="Text Box 51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2" name="Text Box 51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3" name="Text Box 51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4" name="Text Box 51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5" name="Text Box 51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6" name="Text Box 51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7" name="Text Box 51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8" name="Text Box 51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9" name="Text Box 51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0" name="Text Box 51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1" name="Text Box 51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2" name="Text Box 51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3" name="Text Box 51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4" name="Text Box 51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5" name="Text Box 51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6" name="Text Box 51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7" name="Text Box 51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8" name="Text Box 51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9" name="Text Box 51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0" name="Text Box 51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1" name="Text Box 51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2" name="Text Box 51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3" name="Text Box 51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4" name="Text Box 51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5" name="Text Box 51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6" name="Text Box 51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7" name="Text Box 51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8" name="Text Box 51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9" name="Text Box 51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0" name="Text Box 51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1" name="Text Box 51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2" name="Text Box 51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3" name="Text Box 51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4" name="Text Box 51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5" name="Text Box 51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6" name="Text Box 51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7" name="Text Box 51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8" name="Text Box 51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9" name="Text Box 51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0" name="Text Box 51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1" name="Text Box 51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2" name="Text Box 51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3" name="Text Box 51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4" name="Text Box 51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5" name="Text Box 51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6" name="Text Box 51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7" name="Text Box 51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8" name="Text Box 51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9" name="Text Box 51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0" name="Text Box 51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1" name="Text Box 51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2" name="Text Box 51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3" name="Text Box 51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4" name="Text Box 51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5" name="Text Box 51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6" name="Text Box 51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7" name="Text Box 51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8" name="Text Box 51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9" name="Text Box 51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0" name="Text Box 51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1" name="Text Box 51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2" name="Text Box 51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3" name="Text Box 51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4" name="Text Box 51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5" name="Text Box 51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6" name="Text Box 51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7" name="Text Box 51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8" name="Text Box 51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9" name="Text Box 51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0" name="Text Box 51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1" name="Text Box 51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2" name="Text Box 51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3" name="Text Box 51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4" name="Text Box 52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5" name="Text Box 52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6" name="Text Box 52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7" name="Text Box 52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8" name="Text Box 52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9" name="Text Box 52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0" name="Text Box 52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1" name="Text Box 52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2" name="Text Box 52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3" name="Text Box 52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4" name="Text Box 52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5" name="Text Box 52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6" name="Text Box 52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7" name="Text Box 52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8" name="Text Box 52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9" name="Text Box 52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0" name="Text Box 52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1" name="Text Box 52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2" name="Text Box 52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3" name="Text Box 52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4" name="Text Box 52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5" name="Text Box 52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6" name="Text Box 52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7" name="Text Box 52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8" name="Text Box 52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9" name="Text Box 52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0" name="Text Box 52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1" name="Text Box 52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2" name="Text Box 52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3" name="Text Box 52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4" name="Text Box 52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5" name="Text Box 52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6" name="Text Box 52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7" name="Text Box 52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8" name="Text Box 52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9" name="Text Box 52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0" name="Text Box 52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1" name="Text Box 52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2" name="Text Box 52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3" name="Text Box 52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4" name="Text Box 52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5" name="Text Box 52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6" name="Text Box 52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7" name="Text Box 52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8" name="Text Box 52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9" name="Text Box 52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0" name="Text Box 52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1" name="Text Box 52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2" name="Text Box 52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3" name="Text Box 52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4" name="Text Box 52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5" name="Text Box 52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6" name="Text Box 52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7" name="Text Box 52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8" name="Text Box 52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9" name="Text Box 52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0" name="Text Box 52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1" name="Text Box 52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2" name="Text Box 52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3" name="Text Box 52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4" name="Text Box 52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5" name="Text Box 52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6" name="Text Box 52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7" name="Text Box 52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8" name="Text Box 52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9" name="Text Box 52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0" name="Text Box 52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1" name="Text Box 52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2" name="Text Box 52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3" name="Text Box 52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4" name="Text Box 52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5" name="Text Box 52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6" name="Text Box 52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7" name="Text Box 52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8" name="Text Box 52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9" name="Text Box 52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0" name="Text Box 52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1" name="Text Box 52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2" name="Text Box 52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3" name="Text Box 52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4" name="Text Box 52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5" name="Text Box 52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6" name="Text Box 52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7" name="Text Box 52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8" name="Text Box 52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9" name="Text Box 52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0" name="Text Box 52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1" name="Text Box 52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2" name="Text Box 52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3" name="Text Box 52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4" name="Text Box 52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5" name="Text Box 52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6" name="Text Box 52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7" name="Text Box 52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8" name="Text Box 52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9" name="Text Box 52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0" name="Text Box 52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1" name="Text Box 52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2" name="Text Box 52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3" name="Text Box 52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4" name="Text Box 53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5" name="Text Box 53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6" name="Text Box 53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7" name="Text Box 53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8" name="Text Box 53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9" name="Text Box 53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0" name="Text Box 53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1" name="Text Box 53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2" name="Text Box 53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3" name="Text Box 53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4" name="Text Box 53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5" name="Text Box 53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6" name="Text Box 53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7" name="Text Box 53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8" name="Text Box 53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9" name="Text Box 53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0" name="Text Box 53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1" name="Text Box 53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2" name="Text Box 53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3" name="Text Box 53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4" name="Text Box 53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5" name="Text Box 53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6" name="Text Box 53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7" name="Text Box 53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8" name="Text Box 53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9" name="Text Box 53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0" name="Text Box 53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1" name="Text Box 53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2" name="Text Box 53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3" name="Text Box 53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4" name="Text Box 53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5" name="Text Box 53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6" name="Text Box 53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7" name="Text Box 53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8" name="Text Box 53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9" name="Text Box 53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0" name="Text Box 53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1" name="Text Box 53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2" name="Text Box 53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3" name="Text Box 53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4" name="Text Box 53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5" name="Text Box 53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6" name="Text Box 53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7" name="Text Box 53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8" name="Text Box 53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9" name="Text Box 53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0" name="Text Box 53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1" name="Text Box 53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2" name="Text Box 53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3" name="Text Box 53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4" name="Text Box 53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5" name="Text Box 53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6" name="Text Box 53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7" name="Text Box 53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8" name="Text Box 53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9" name="Text Box 53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0" name="Text Box 53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1" name="Text Box 53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2" name="Text Box 53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3" name="Text Box 53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4" name="Text Box 53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5" name="Text Box 53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6" name="Text Box 53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7" name="Text Box 53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8" name="Text Box 53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9" name="Text Box 53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0" name="Text Box 53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1" name="Text Box 53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2" name="Text Box 53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3" name="Text Box 53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4" name="Text Box 53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5" name="Text Box 53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6" name="Text Box 53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7" name="Text Box 53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8" name="Text Box 53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9" name="Text Box 53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0" name="Text Box 53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1" name="Text Box 53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2" name="Text Box 53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3" name="Text Box 53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4" name="Text Box 53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5" name="Text Box 53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6" name="Text Box 53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7" name="Text Box 53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8" name="Text Box 53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9" name="Text Box 53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0" name="Text Box 53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1" name="Text Box 53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2" name="Text Box 53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3" name="Text Box 53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4" name="Text Box 53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5" name="Text Box 53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6" name="Text Box 53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7" name="Text Box 53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8" name="Text Box 53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9" name="Text Box 53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0" name="Text Box 53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1" name="Text Box 53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2" name="Text Box 53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3" name="Text Box 53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4" name="Text Box 54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5" name="Text Box 54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6" name="Text Box 54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7" name="Text Box 54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8" name="Text Box 54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9" name="Text Box 54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0" name="Text Box 54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1" name="Text Box 54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2" name="Text Box 54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3" name="Text Box 54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4" name="Text Box 54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5" name="Text Box 54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6" name="Text Box 54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7" name="Text Box 54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8" name="Text Box 54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9" name="Text Box 54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0" name="Text Box 54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1" name="Text Box 54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2" name="Text Box 54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3" name="Text Box 54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4" name="Text Box 54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5" name="Text Box 54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6" name="Text Box 54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7" name="Text Box 54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8" name="Text Box 54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9" name="Text Box 54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0" name="Text Box 54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1" name="Text Box 54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2" name="Text Box 54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3" name="Text Box 54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4" name="Text Box 54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5" name="Text Box 54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6" name="Text Box 54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7" name="Text Box 54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8" name="Text Box 54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9" name="Text Box 54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0" name="Text Box 54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1" name="Text Box 54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2" name="Text Box 54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3" name="Text Box 54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4" name="Text Box 54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5" name="Text Box 54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6" name="Text Box 54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7" name="Text Box 54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8" name="Text Box 54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9" name="Text Box 54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0" name="Text Box 54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1" name="Text Box 54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2" name="Text Box 54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3" name="Text Box 54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824" name="Text Box 258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825" name="Text Box 258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826" name="Text Box 258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827" name="Text Box 259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828" name="Text Box 259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829" name="Text Box 259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830" name="Text Box 259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831" name="Text Box 259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832" name="Text Box 259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833" name="Text Box 259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834" name="Text Box 259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835" name="Text Box 259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836" name="Text Box 259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837" name="Text Box 260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838" name="Text Box 260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839" name="Text Box 260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840" name="Text Box 260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841" name="Text Box 260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842" name="Text Box 260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843" name="Text Box 260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844" name="Text Box 260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845" name="Text Box 260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846" name="Text Box 260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847" name="Text Box 261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848" name="Text Box 261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849" name="Text Box 261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850" name="Text Box 261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851" name="Text Box 261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852" name="Text Box 261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853" name="Text Box 261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854" name="Text Box 261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855" name="Text Box 261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856" name="Text Box 261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857" name="Text Box 262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858" name="Text Box 262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859" name="Text Box 262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860" name="Text Box 262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861" name="Text Box 262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862" name="Text Box 262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863" name="Text Box 262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864" name="Text Box 262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865" name="Text Box 262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866" name="Text Box 262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867" name="Text Box 263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868" name="Text Box 263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869" name="Text Box 263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870" name="Text Box 263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871" name="Text Box 263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872" name="Text Box 263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873" name="Text Box 263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874" name="Text Box 263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875" name="Text Box 263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876" name="Text Box 263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877" name="Text Box 264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878" name="Text Box 264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879" name="Text Box 264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880" name="Text Box 264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881" name="Text Box 264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882" name="Text Box 268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883" name="Text Box 268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884" name="Text Box 268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885" name="Text Box 269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886" name="Text Box 269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887" name="Text Box 269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888" name="Text Box 269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889" name="Text Box 269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890" name="Text Box 269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891" name="Text Box 269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892" name="Text Box 269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893" name="Text Box 269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894" name="Text Box 269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895" name="Text Box 270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896" name="Text Box 270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897" name="Text Box 270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898" name="Text Box 270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899" name="Text Box 270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900" name="Text Box 270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901" name="Text Box 270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902" name="Text Box 270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903" name="Text Box 270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904" name="Text Box 270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905" name="Text Box 271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906" name="Text Box 271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907" name="Text Box 271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908" name="Text Box 271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909" name="Text Box 271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910" name="Text Box 271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911" name="Text Box 271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912" name="Text Box 271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913" name="Text Box 271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914" name="Text Box 271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915" name="Text Box 272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916" name="Text Box 272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917" name="Text Box 272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918" name="Text Box 272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919" name="Text Box 272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920" name="Text Box 272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921" name="Text Box 272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922" name="Text Box 272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923" name="Text Box 272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924" name="Text Box 272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925" name="Text Box 273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926" name="Text Box 273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927" name="Text Box 273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928" name="Text Box 273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929" name="Text Box 273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930" name="Text Box 273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931" name="Text Box 273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932" name="Text Box 273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933" name="Text Box 273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934" name="Text Box 273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935" name="Text Box 274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936" name="Text Box 274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937" name="Text Box 274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938" name="Text Box 274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939" name="Text Box 274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940" name="Text Box 274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941" name="Text Box 274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942" name="Text Box 274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943" name="Text Box 274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944" name="Text Box 274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945" name="Text Box 275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946" name="Text Box 275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947" name="Text Box 275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948" name="Text Box 275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949" name="Text Box 275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950" name="Text Box 275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951" name="Text Box 275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952" name="Text Box 275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953" name="Text Box 275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954" name="Text Box 275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955" name="Text Box 276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956" name="Text Box 276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957" name="Text Box 276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958" name="Text Box 276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959" name="Text Box 276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960" name="Text Box 276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961" name="Text Box 276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962" name="Text Box 276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963" name="Text Box 276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964" name="Text Box 276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965" name="Text Box 277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966" name="Text Box 277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967" name="Text Box 277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968" name="Text Box 277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969" name="Text Box 277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970" name="Text Box 277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971" name="Text Box 277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972" name="Text Box 277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973" name="Text Box 277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974" name="Text Box 277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975" name="Text Box 278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976" name="Text Box 278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977" name="Text Box 278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978" name="Text Box 278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979" name="Text Box 278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980" name="Text Box 278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981" name="Text Box 278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982" name="Text Box 278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983" name="Text Box 278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984" name="Text Box 278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985" name="Text Box 279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986" name="Text Box 279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987" name="Text Box 279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988" name="Text Box 279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989" name="Text Box 279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990" name="Text Box 279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991" name="Text Box 279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992" name="Text Box 279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993" name="Text Box 279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994" name="Text Box 279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995" name="Text Box 280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996" name="Text Box 280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997" name="Text Box 280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998" name="Text Box 280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2999" name="Text Box 280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000" name="Text Box 280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001" name="Text Box 280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002" name="Text Box 280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003" name="Text Box 280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004" name="Text Box 280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005" name="Text Box 281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006" name="Text Box 281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007" name="Text Box 281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008" name="Text Box 281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009" name="Text Box 281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010" name="Text Box 281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011" name="Text Box 281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012" name="Text Box 281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013" name="Text Box 281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014" name="Text Box 281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015" name="Text Box 282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016" name="Text Box 282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017" name="Text Box 282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018" name="Text Box 282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019" name="Text Box 282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020" name="Text Box 282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021" name="Text Box 282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022" name="Text Box 282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023" name="Text Box 282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024" name="Text Box 282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025" name="Text Box 283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026" name="Text Box 283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027" name="Text Box 283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028" name="Text Box 283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029" name="Text Box 283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030" name="Text Box 283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031" name="Text Box 283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032" name="Text Box 283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033" name="Text Box 283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034" name="Text Box 283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035" name="Text Box 284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036" name="Text Box 284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037" name="Text Box 284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038" name="Text Box 284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039" name="Text Box 284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040" name="Text Box 284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041" name="Text Box 284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042" name="Text Box 284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043" name="Text Box 284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044" name="Text Box 284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045" name="Text Box 285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046" name="Text Box 285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047" name="Text Box 285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048" name="Text Box 285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049" name="Text Box 285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050" name="Text Box 285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051" name="Text Box 285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052" name="Text Box 285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053" name="Text Box 285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054" name="Text Box 285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055" name="Text Box 286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056" name="Text Box 286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057" name="Text Box 286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058" name="Text Box 286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059" name="Text Box 286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060" name="Text Box 286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061" name="Text Box 286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062" name="Text Box 286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063" name="Text Box 286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064" name="Text Box 286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065" name="Text Box 287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066" name="Text Box 287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067" name="Text Box 287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068" name="Text Box 287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069" name="Text Box 287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070" name="Text Box 287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071" name="Text Box 287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072" name="Text Box 287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073" name="Text Box 287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074" name="Text Box 287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075" name="Text Box 288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076" name="Text Box 288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077" name="Text Box 288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078" name="Text Box 288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079" name="Text Box 288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080" name="Text Box 288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081" name="Text Box 288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082" name="Text Box 288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083" name="Text Box 288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084" name="Text Box 288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085" name="Text Box 289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086" name="Text Box 289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087" name="Text Box 289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088" name="Text Box 289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089" name="Text Box 289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090" name="Text Box 289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091" name="Text Box 289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092" name="Text Box 289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093" name="Text Box 289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094" name="Text Box 289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095" name="Text Box 290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096" name="Text Box 290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097" name="Text Box 290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098" name="Text Box 290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099" name="Text Box 290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100" name="Text Box 290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101" name="Text Box 290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102" name="Text Box 290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103" name="Text Box 290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104" name="Text Box 290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105" name="Text Box 291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106" name="Text Box 291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107" name="Text Box 291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108" name="Text Box 291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109" name="Text Box 291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110" name="Text Box 291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111" name="Text Box 291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112" name="Text Box 291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113" name="Text Box 291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114" name="Text Box 291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115" name="Text Box 292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116" name="Text Box 292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117" name="Text Box 292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118" name="Text Box 292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119" name="Text Box 292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120" name="Text Box 292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121" name="Text Box 292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122" name="Text Box 292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123" name="Text Box 292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124" name="Text Box 292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125" name="Text Box 293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126" name="Text Box 293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127" name="Text Box 293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128" name="Text Box 293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129" name="Text Box 293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130" name="Text Box 293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131" name="Text Box 293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132" name="Text Box 293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133" name="Text Box 293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134" name="Text Box 293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135" name="Text Box 294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136" name="Text Box 294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137" name="Text Box 294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138" name="Text Box 294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139" name="Text Box 294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140" name="Text Box 294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141" name="Text Box 294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142" name="Text Box 294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143" name="Text Box 294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144" name="Text Box 294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145" name="Text Box 295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146" name="Text Box 295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147" name="Text Box 295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148" name="Text Box 295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149" name="Text Box 295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150" name="Text Box 295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151" name="Text Box 295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152" name="Text Box 295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153" name="Text Box 295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154" name="Text Box 295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155" name="Text Box 296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156" name="Text Box 296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157" name="Text Box 296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158" name="Text Box 296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159" name="Text Box 296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160" name="Text Box 296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161" name="Text Box 296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162" name="Text Box 296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163" name="Text Box 296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164" name="Text Box 296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165" name="Text Box 297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166" name="Text Box 297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167" name="Text Box 297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168" name="Text Box 297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169" name="Text Box 297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170" name="Text Box 297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171" name="Text Box 297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172" name="Text Box 297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173" name="Text Box 297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174" name="Text Box 297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175" name="Text Box 298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176" name="Text Box 298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177" name="Text Box 298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178" name="Text Box 298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179" name="Text Box 298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180" name="Text Box 298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181" name="Text Box 298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182" name="Text Box 298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183" name="Text Box 298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184" name="Text Box 298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185" name="Text Box 299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186" name="Text Box 299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187" name="Text Box 299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188" name="Text Box 299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189" name="Text Box 299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190" name="Text Box 299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191" name="Text Box 299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192" name="Text Box 299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193" name="Text Box 299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194" name="Text Box 299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195" name="Text Box 300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196" name="Text Box 300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197" name="Text Box 300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198" name="Text Box 300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199" name="Text Box 300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200" name="Text Box 300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201" name="Text Box 300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202" name="Text Box 300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203" name="Text Box 300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204" name="Text Box 300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205" name="Text Box 301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206" name="Text Box 301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207" name="Text Box 301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208" name="Text Box 301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209" name="Text Box 301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210" name="Text Box 301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211" name="Text Box 301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212" name="Text Box 301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213" name="Text Box 301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214" name="Text Box 301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215" name="Text Box 302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216" name="Text Box 302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217" name="Text Box 302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218" name="Text Box 302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219" name="Text Box 302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220" name="Text Box 302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221" name="Text Box 302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222" name="Text Box 302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223" name="Text Box 302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224" name="Text Box 302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225" name="Text Box 303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226" name="Text Box 303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227" name="Text Box 303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228" name="Text Box 303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229" name="Text Box 303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230" name="Text Box 303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231" name="Text Box 303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232" name="Text Box 303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233" name="Text Box 303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234" name="Text Box 303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235" name="Text Box 304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236" name="Text Box 304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237" name="Text Box 304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238" name="Text Box 304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239" name="Text Box 304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240" name="Text Box 304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241" name="Text Box 304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242" name="Text Box 304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243" name="Text Box 304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244" name="Text Box 304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245" name="Text Box 305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246" name="Text Box 305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247" name="Text Box 305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248" name="Text Box 305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249" name="Text Box 305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250" name="Text Box 305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251" name="Text Box 305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252" name="Text Box 305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253" name="Text Box 305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254" name="Text Box 305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255" name="Text Box 306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256" name="Text Box 306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257" name="Text Box 306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258" name="Text Box 306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259" name="Text Box 306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260" name="Text Box 306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261" name="Text Box 306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262" name="Text Box 306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263" name="Text Box 306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264" name="Text Box 306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265" name="Text Box 307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266" name="Text Box 307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267" name="Text Box 307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268" name="Text Box 307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269" name="Text Box 307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270" name="Text Box 307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271" name="Text Box 307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272" name="Text Box 307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273" name="Text Box 307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274" name="Text Box 307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275" name="Text Box 308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276" name="Text Box 308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277" name="Text Box 308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278" name="Text Box 308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279" name="Text Box 308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280" name="Text Box 308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281" name="Text Box 308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282" name="Text Box 308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283" name="Text Box 308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284" name="Text Box 308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285" name="Text Box 309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286" name="Text Box 309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287" name="Text Box 309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288" name="Text Box 309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289" name="Text Box 309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290" name="Text Box 309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291" name="Text Box 309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292" name="Text Box 309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293" name="Text Box 309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294" name="Text Box 309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295" name="Text Box 310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296" name="Text Box 310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297" name="Text Box 310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298" name="Text Box 310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299" name="Text Box 310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300" name="Text Box 310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301" name="Text Box 310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302" name="Text Box 310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303" name="Text Box 310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304" name="Text Box 310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305" name="Text Box 311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306" name="Text Box 311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307" name="Text Box 311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308" name="Text Box 311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309" name="Text Box 311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310" name="Text Box 311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311" name="Text Box 311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312" name="Text Box 311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313" name="Text Box 311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314" name="Text Box 311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315" name="Text Box 312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316" name="Text Box 312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317" name="Text Box 312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318" name="Text Box 312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319" name="Text Box 312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320" name="Text Box 312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321" name="Text Box 312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322" name="Text Box 312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323" name="Text Box 312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324" name="Text Box 312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325" name="Text Box 313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326" name="Text Box 313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327" name="Text Box 313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328" name="Text Box 313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329" name="Text Box 313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330" name="Text Box 313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331" name="Text Box 313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332" name="Text Box 313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333" name="Text Box 313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334" name="Text Box 313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335" name="Text Box 314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336" name="Text Box 314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337" name="Text Box 314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338" name="Text Box 314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339" name="Text Box 314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340" name="Text Box 314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341" name="Text Box 314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342" name="Text Box 314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343" name="Text Box 314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344" name="Text Box 314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345" name="Text Box 315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346" name="Text Box 315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347" name="Text Box 315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348" name="Text Box 315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349" name="Text Box 315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350" name="Text Box 315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351" name="Text Box 315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352" name="Text Box 315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353" name="Text Box 315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354" name="Text Box 315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355" name="Text Box 316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356" name="Text Box 316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357" name="Text Box 316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358" name="Text Box 316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359" name="Text Box 316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360" name="Text Box 316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361" name="Text Box 316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362" name="Text Box 316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363" name="Text Box 316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364" name="Text Box 316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365" name="Text Box 317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366" name="Text Box 317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367" name="Text Box 317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368" name="Text Box 317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369" name="Text Box 317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370" name="Text Box 317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371" name="Text Box 317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372" name="Text Box 317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373" name="Text Box 317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374" name="Text Box 317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375" name="Text Box 318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376" name="Text Box 318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377" name="Text Box 318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378" name="Text Box 318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379" name="Text Box 318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380" name="Text Box 318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381" name="Text Box 318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382" name="Text Box 318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383" name="Text Box 318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384" name="Text Box 318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385" name="Text Box 319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386" name="Text Box 319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387" name="Text Box 319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388" name="Text Box 319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389" name="Text Box 319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390" name="Text Box 319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391" name="Text Box 319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392" name="Text Box 319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393" name="Text Box 319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394" name="Text Box 319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395" name="Text Box 320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396" name="Text Box 320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397" name="Text Box 320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398" name="Text Box 320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399" name="Text Box 320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400" name="Text Box 320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401" name="Text Box 320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402" name="Text Box 320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403" name="Text Box 320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404" name="Text Box 320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405" name="Text Box 321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406" name="Text Box 321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407" name="Text Box 321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408" name="Text Box 321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409" name="Text Box 321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410" name="Text Box 321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411" name="Text Box 321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412" name="Text Box 321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413" name="Text Box 321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414" name="Text Box 321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415" name="Text Box 322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416" name="Text Box 322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417" name="Text Box 322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418" name="Text Box 322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419" name="Text Box 322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420" name="Text Box 322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421" name="Text Box 322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422" name="Text Box 322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423" name="Text Box 322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424" name="Text Box 322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425" name="Text Box 323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426" name="Text Box 323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427" name="Text Box 323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428" name="Text Box 323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429" name="Text Box 323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430" name="Text Box 323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431" name="Text Box 323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432" name="Text Box 323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433" name="Text Box 323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434" name="Text Box 323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435" name="Text Box 324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436" name="Text Box 324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437" name="Text Box 324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438" name="Text Box 324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439" name="Text Box 324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440" name="Text Box 324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441" name="Text Box 324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442" name="Text Box 324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443" name="Text Box 324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444" name="Text Box 324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445" name="Text Box 325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446" name="Text Box 325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447" name="Text Box 325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448" name="Text Box 325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449" name="Text Box 325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450" name="Text Box 325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451" name="Text Box 325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452" name="Text Box 325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453" name="Text Box 325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454" name="Text Box 325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455" name="Text Box 326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456" name="Text Box 326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457" name="Text Box 326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458" name="Text Box 326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459" name="Text Box 326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460" name="Text Box 326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461" name="Text Box 326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462" name="Text Box 326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463" name="Text Box 326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464" name="Text Box 326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465" name="Text Box 327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466" name="Text Box 327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467" name="Text Box 327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468" name="Text Box 327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469" name="Text Box 327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470" name="Text Box 327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471" name="Text Box 327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472" name="Text Box 327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473" name="Text Box 327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474" name="Text Box 327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475" name="Text Box 328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476" name="Text Box 328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477" name="Text Box 328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478" name="Text Box 328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479" name="Text Box 328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480" name="Text Box 328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481" name="Text Box 328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482" name="Text Box 328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483" name="Text Box 328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484" name="Text Box 328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485" name="Text Box 329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486" name="Text Box 329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487" name="Text Box 329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488" name="Text Box 329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489" name="Text Box 329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490" name="Text Box 329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491" name="Text Box 329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492" name="Text Box 329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493" name="Text Box 329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494" name="Text Box 329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495" name="Text Box 330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496" name="Text Box 330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497" name="Text Box 330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498" name="Text Box 330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499" name="Text Box 330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500" name="Text Box 330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501" name="Text Box 330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502" name="Text Box 330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503" name="Text Box 330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504" name="Text Box 330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505" name="Text Box 331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506" name="Text Box 331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507" name="Text Box 331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508" name="Text Box 331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509" name="Text Box 331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510" name="Text Box 331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511" name="Text Box 331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512" name="Text Box 331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513" name="Text Box 331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514" name="Text Box 331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515" name="Text Box 332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516" name="Text Box 332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517" name="Text Box 332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518" name="Text Box 332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519" name="Text Box 332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520" name="Text Box 332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521" name="Text Box 332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522" name="Text Box 332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523" name="Text Box 332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524" name="Text Box 332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525" name="Text Box 333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526" name="Text Box 333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527" name="Text Box 333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528" name="Text Box 333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529" name="Text Box 333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530" name="Text Box 333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531" name="Text Box 333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532" name="Text Box 333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533" name="Text Box 333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534" name="Text Box 333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535" name="Text Box 334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536" name="Text Box 334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537" name="Text Box 334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538" name="Text Box 334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539" name="Text Box 334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540" name="Text Box 334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541" name="Text Box 334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542" name="Text Box 334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543" name="Text Box 334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544" name="Text Box 334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545" name="Text Box 335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546" name="Text Box 335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547" name="Text Box 335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548" name="Text Box 335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549" name="Text Box 335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550" name="Text Box 335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551" name="Text Box 335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552" name="Text Box 335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553" name="Text Box 335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554" name="Text Box 335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555" name="Text Box 336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556" name="Text Box 336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557" name="Text Box 336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558" name="Text Box 336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559" name="Text Box 336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560" name="Text Box 336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561" name="Text Box 336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562" name="Text Box 336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563" name="Text Box 336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564" name="Text Box 336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565" name="Text Box 337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566" name="Text Box 337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567" name="Text Box 337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568" name="Text Box 337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569" name="Text Box 337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570" name="Text Box 337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571" name="Text Box 337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572" name="Text Box 337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573" name="Text Box 337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574" name="Text Box 337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575" name="Text Box 338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576" name="Text Box 338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577" name="Text Box 338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578" name="Text Box 338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579" name="Text Box 338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580" name="Text Box 338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581" name="Text Box 338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582" name="Text Box 338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583" name="Text Box 338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584" name="Text Box 338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585" name="Text Box 339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586" name="Text Box 339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587" name="Text Box 339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588" name="Text Box 339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589" name="Text Box 339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590" name="Text Box 339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591" name="Text Box 339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592" name="Text Box 339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593" name="Text Box 339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594" name="Text Box 339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595" name="Text Box 340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596" name="Text Box 340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597" name="Text Box 340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598" name="Text Box 340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599" name="Text Box 340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600" name="Text Box 340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601" name="Text Box 340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602" name="Text Box 340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603" name="Text Box 340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604" name="Text Box 340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605" name="Text Box 341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606" name="Text Box 341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607" name="Text Box 341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608" name="Text Box 341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609" name="Text Box 341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610" name="Text Box 341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611" name="Text Box 341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612" name="Text Box 341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613" name="Text Box 341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614" name="Text Box 341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615" name="Text Box 342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616" name="Text Box 342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617" name="Text Box 342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618" name="Text Box 342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619" name="Text Box 342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620" name="Text Box 342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621" name="Text Box 342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622" name="Text Box 342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623" name="Text Box 342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624" name="Text Box 342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625" name="Text Box 343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626" name="Text Box 343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627" name="Text Box 343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628" name="Text Box 343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629" name="Text Box 343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630" name="Text Box 343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631" name="Text Box 343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632" name="Text Box 343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633" name="Text Box 343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634" name="Text Box 343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635" name="Text Box 344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636" name="Text Box 344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637" name="Text Box 344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638" name="Text Box 344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639" name="Text Box 344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640" name="Text Box 344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641" name="Text Box 344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642" name="Text Box 344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643" name="Text Box 344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644" name="Text Box 344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645" name="Text Box 345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646" name="Text Box 345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647" name="Text Box 345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648" name="Text Box 345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649" name="Text Box 345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650" name="Text Box 345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651" name="Text Box 345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652" name="Text Box 345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653" name="Text Box 345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654" name="Text Box 345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655" name="Text Box 346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656" name="Text Box 346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657" name="Text Box 346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658" name="Text Box 346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659" name="Text Box 346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660" name="Text Box 346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661" name="Text Box 346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662" name="Text Box 346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663" name="Text Box 346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664" name="Text Box 346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665" name="Text Box 347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666" name="Text Box 347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667" name="Text Box 347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668" name="Text Box 347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669" name="Text Box 347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670" name="Text Box 347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671" name="Text Box 347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672" name="Text Box 347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673" name="Text Box 347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674" name="Text Box 347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675" name="Text Box 348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676" name="Text Box 348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677" name="Text Box 348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678" name="Text Box 348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679" name="Text Box 348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680" name="Text Box 348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681" name="Text Box 348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682" name="Text Box 348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683" name="Text Box 348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684" name="Text Box 348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685" name="Text Box 349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686" name="Text Box 349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687" name="Text Box 349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688" name="Text Box 349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689" name="Text Box 349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690" name="Text Box 349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691" name="Text Box 349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692" name="Text Box 349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693" name="Text Box 349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694" name="Text Box 349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695" name="Text Box 350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696" name="Text Box 350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697" name="Text Box 350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698" name="Text Box 350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699" name="Text Box 350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700" name="Text Box 350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701" name="Text Box 350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702" name="Text Box 350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703" name="Text Box 350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704" name="Text Box 350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705" name="Text Box 351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706" name="Text Box 351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707" name="Text Box 351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708" name="Text Box 351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709" name="Text Box 351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710" name="Text Box 351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711" name="Text Box 351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712" name="Text Box 351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713" name="Text Box 351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714" name="Text Box 351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715" name="Text Box 352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716" name="Text Box 352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717" name="Text Box 352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718" name="Text Box 352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719" name="Text Box 352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720" name="Text Box 352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721" name="Text Box 352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722" name="Text Box 352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723" name="Text Box 352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724" name="Text Box 352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725" name="Text Box 353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726" name="Text Box 353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727" name="Text Box 353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728" name="Text Box 353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729" name="Text Box 353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730" name="Text Box 353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731" name="Text Box 353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732" name="Text Box 353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733" name="Text Box 353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734" name="Text Box 353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735" name="Text Box 354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736" name="Text Box 354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737" name="Text Box 354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738" name="Text Box 354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739" name="Text Box 354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740" name="Text Box 354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741" name="Text Box 354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742" name="Text Box 354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743" name="Text Box 354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744" name="Text Box 354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745" name="Text Box 355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746" name="Text Box 355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747" name="Text Box 355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748" name="Text Box 355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749" name="Text Box 355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750" name="Text Box 355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751" name="Text Box 355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752" name="Text Box 355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753" name="Text Box 355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754" name="Text Box 355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755" name="Text Box 356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756" name="Text Box 356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757" name="Text Box 356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758" name="Text Box 356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759" name="Text Box 356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760" name="Text Box 356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761" name="Text Box 356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762" name="Text Box 356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763" name="Text Box 356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764" name="Text Box 356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765" name="Text Box 357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766" name="Text Box 357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767" name="Text Box 357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768" name="Text Box 357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769" name="Text Box 357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770" name="Text Box 357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771" name="Text Box 357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772" name="Text Box 357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773" name="Text Box 357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774" name="Text Box 357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775" name="Text Box 358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776" name="Text Box 358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777" name="Text Box 358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778" name="Text Box 358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779" name="Text Box 358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780" name="Text Box 358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781" name="Text Box 358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782" name="Text Box 358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783" name="Text Box 358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784" name="Text Box 358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785" name="Text Box 359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786" name="Text Box 359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787" name="Text Box 359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788" name="Text Box 359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789" name="Text Box 359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790" name="Text Box 359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791" name="Text Box 359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792" name="Text Box 359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793" name="Text Box 359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794" name="Text Box 359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795" name="Text Box 360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796" name="Text Box 360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797" name="Text Box 360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798" name="Text Box 360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799" name="Text Box 360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800" name="Text Box 360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801" name="Text Box 360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802" name="Text Box 360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803" name="Text Box 360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804" name="Text Box 360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805" name="Text Box 361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806" name="Text Box 361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807" name="Text Box 361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808" name="Text Box 361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809" name="Text Box 361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810" name="Text Box 361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811" name="Text Box 361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812" name="Text Box 361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813" name="Text Box 361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814" name="Text Box 361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815" name="Text Box 362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816" name="Text Box 362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817" name="Text Box 362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818" name="Text Box 362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819" name="Text Box 362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820" name="Text Box 362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821" name="Text Box 362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822" name="Text Box 362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823" name="Text Box 362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824" name="Text Box 362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825" name="Text Box 363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826" name="Text Box 363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827" name="Text Box 363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828" name="Text Box 363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829" name="Text Box 363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830" name="Text Box 363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831" name="Text Box 363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832" name="Text Box 363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833" name="Text Box 363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834" name="Text Box 363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835" name="Text Box 364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836" name="Text Box 364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837" name="Text Box 364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838" name="Text Box 364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839" name="Text Box 364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840" name="Text Box 364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841" name="Text Box 364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842" name="Text Box 364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843" name="Text Box 364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844" name="Text Box 364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845" name="Text Box 365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846" name="Text Box 365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847" name="Text Box 365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848" name="Text Box 365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849" name="Text Box 365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850" name="Text Box 365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851" name="Text Box 365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852" name="Text Box 365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853" name="Text Box 365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854" name="Text Box 365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855" name="Text Box 366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856" name="Text Box 366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857" name="Text Box 366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858" name="Text Box 366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859" name="Text Box 366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860" name="Text Box 366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861" name="Text Box 366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862" name="Text Box 366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863" name="Text Box 366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864" name="Text Box 366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865" name="Text Box 367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866" name="Text Box 367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867" name="Text Box 367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868" name="Text Box 367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869" name="Text Box 367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870" name="Text Box 367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871" name="Text Box 367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872" name="Text Box 367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873" name="Text Box 367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874" name="Text Box 367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875" name="Text Box 368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876" name="Text Box 368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877" name="Text Box 368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878" name="Text Box 368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879" name="Text Box 368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880" name="Text Box 368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881" name="Text Box 368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882" name="Text Box 368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883" name="Text Box 368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884" name="Text Box 368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885" name="Text Box 369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886" name="Text Box 369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887" name="Text Box 369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888" name="Text Box 369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889" name="Text Box 369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890" name="Text Box 369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891" name="Text Box 369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892" name="Text Box 369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893" name="Text Box 369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894" name="Text Box 369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895" name="Text Box 370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896" name="Text Box 370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897" name="Text Box 370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898" name="Text Box 370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899" name="Text Box 370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900" name="Text Box 370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901" name="Text Box 370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902" name="Text Box 370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903" name="Text Box 370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904" name="Text Box 370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905" name="Text Box 371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906" name="Text Box 371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907" name="Text Box 371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908" name="Text Box 371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909" name="Text Box 371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910" name="Text Box 371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911" name="Text Box 371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912" name="Text Box 371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913" name="Text Box 371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914" name="Text Box 371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915" name="Text Box 372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916" name="Text Box 372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917" name="Text Box 372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918" name="Text Box 372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919" name="Text Box 372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920" name="Text Box 372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921" name="Text Box 372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922" name="Text Box 372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923" name="Text Box 372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924" name="Text Box 372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925" name="Text Box 373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926" name="Text Box 373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927" name="Text Box 373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928" name="Text Box 373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929" name="Text Box 373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930" name="Text Box 373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931" name="Text Box 373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932" name="Text Box 373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933" name="Text Box 373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934" name="Text Box 373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935" name="Text Box 374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936" name="Text Box 374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937" name="Text Box 374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938" name="Text Box 374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939" name="Text Box 374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940" name="Text Box 374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941" name="Text Box 374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942" name="Text Box 374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943" name="Text Box 374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944" name="Text Box 374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945" name="Text Box 375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946" name="Text Box 375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947" name="Text Box 375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948" name="Text Box 375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949" name="Text Box 375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950" name="Text Box 375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951" name="Text Box 375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952" name="Text Box 375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953" name="Text Box 375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954" name="Text Box 375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955" name="Text Box 376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956" name="Text Box 376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957" name="Text Box 376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958" name="Text Box 376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959" name="Text Box 376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960" name="Text Box 376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961" name="Text Box 376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962" name="Text Box 376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963" name="Text Box 376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964" name="Text Box 376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965" name="Text Box 377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966" name="Text Box 377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967" name="Text Box 377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968" name="Text Box 377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969" name="Text Box 377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970" name="Text Box 377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971" name="Text Box 377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972" name="Text Box 377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973" name="Text Box 377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974" name="Text Box 377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975" name="Text Box 378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976" name="Text Box 378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977" name="Text Box 378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978" name="Text Box 378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979" name="Text Box 378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980" name="Text Box 378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981" name="Text Box 378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982" name="Text Box 378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983" name="Text Box 378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984" name="Text Box 378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985" name="Text Box 379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986" name="Text Box 379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987" name="Text Box 379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988" name="Text Box 379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989" name="Text Box 379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990" name="Text Box 379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991" name="Text Box 379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992" name="Text Box 379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993" name="Text Box 379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994" name="Text Box 379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995" name="Text Box 380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996" name="Text Box 380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997" name="Text Box 380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998" name="Text Box 380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3999" name="Text Box 380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000" name="Text Box 380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001" name="Text Box 380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002" name="Text Box 380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003" name="Text Box 380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004" name="Text Box 380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005" name="Text Box 381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006" name="Text Box 381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007" name="Text Box 381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008" name="Text Box 381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009" name="Text Box 381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010" name="Text Box 381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011" name="Text Box 381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012" name="Text Box 381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013" name="Text Box 381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014" name="Text Box 381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015" name="Text Box 382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016" name="Text Box 382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017" name="Text Box 382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018" name="Text Box 382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019" name="Text Box 382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020" name="Text Box 382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021" name="Text Box 382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022" name="Text Box 382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023" name="Text Box 382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024" name="Text Box 382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025" name="Text Box 383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026" name="Text Box 383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027" name="Text Box 383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028" name="Text Box 383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029" name="Text Box 383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030" name="Text Box 383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031" name="Text Box 383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032" name="Text Box 383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033" name="Text Box 383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034" name="Text Box 383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035" name="Text Box 384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036" name="Text Box 384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037" name="Text Box 384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038" name="Text Box 384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039" name="Text Box 384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040" name="Text Box 384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041" name="Text Box 384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042" name="Text Box 384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043" name="Text Box 384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044" name="Text Box 384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045" name="Text Box 385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046" name="Text Box 385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047" name="Text Box 385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048" name="Text Box 385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049" name="Text Box 385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050" name="Text Box 385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051" name="Text Box 385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052" name="Text Box 385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053" name="Text Box 385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054" name="Text Box 385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055" name="Text Box 386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056" name="Text Box 386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057" name="Text Box 386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058" name="Text Box 386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059" name="Text Box 386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060" name="Text Box 386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061" name="Text Box 386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062" name="Text Box 386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063" name="Text Box 386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064" name="Text Box 386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065" name="Text Box 387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066" name="Text Box 387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067" name="Text Box 387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068" name="Text Box 387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069" name="Text Box 387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070" name="Text Box 387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071" name="Text Box 387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072" name="Text Box 387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073" name="Text Box 387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074" name="Text Box 387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075" name="Text Box 388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076" name="Text Box 388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077" name="Text Box 388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078" name="Text Box 388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079" name="Text Box 388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080" name="Text Box 388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081" name="Text Box 388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082" name="Text Box 388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083" name="Text Box 388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084" name="Text Box 388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085" name="Text Box 389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086" name="Text Box 389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087" name="Text Box 389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088" name="Text Box 389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089" name="Text Box 389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090" name="Text Box 389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091" name="Text Box 389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092" name="Text Box 389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093" name="Text Box 389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094" name="Text Box 389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095" name="Text Box 390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096" name="Text Box 390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097" name="Text Box 390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098" name="Text Box 390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099" name="Text Box 390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100" name="Text Box 390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101" name="Text Box 390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102" name="Text Box 390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103" name="Text Box 390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104" name="Text Box 390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105" name="Text Box 391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106" name="Text Box 391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107" name="Text Box 391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108" name="Text Box 391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109" name="Text Box 391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110" name="Text Box 391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111" name="Text Box 391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112" name="Text Box 391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113" name="Text Box 391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114" name="Text Box 391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115" name="Text Box 392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116" name="Text Box 392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117" name="Text Box 392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118" name="Text Box 392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119" name="Text Box 392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120" name="Text Box 392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121" name="Text Box 392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122" name="Text Box 392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123" name="Text Box 392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124" name="Text Box 392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125" name="Text Box 393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126" name="Text Box 393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127" name="Text Box 393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128" name="Text Box 393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129" name="Text Box 393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130" name="Text Box 393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131" name="Text Box 393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132" name="Text Box 393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133" name="Text Box 393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134" name="Text Box 393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135" name="Text Box 394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136" name="Text Box 394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137" name="Text Box 394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138" name="Text Box 394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139" name="Text Box 394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140" name="Text Box 394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141" name="Text Box 394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142" name="Text Box 394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143" name="Text Box 394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144" name="Text Box 394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145" name="Text Box 395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146" name="Text Box 395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147" name="Text Box 395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148" name="Text Box 395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149" name="Text Box 395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150" name="Text Box 395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151" name="Text Box 395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152" name="Text Box 395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153" name="Text Box 395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154" name="Text Box 395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155" name="Text Box 396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156" name="Text Box 396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157" name="Text Box 396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158" name="Text Box 396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159" name="Text Box 396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160" name="Text Box 396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161" name="Text Box 396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162" name="Text Box 396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163" name="Text Box 396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164" name="Text Box 396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165" name="Text Box 397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166" name="Text Box 397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167" name="Text Box 397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168" name="Text Box 397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169" name="Text Box 397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170" name="Text Box 397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171" name="Text Box 397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172" name="Text Box 397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173" name="Text Box 397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174" name="Text Box 397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175" name="Text Box 398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176" name="Text Box 398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177" name="Text Box 398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178" name="Text Box 398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179" name="Text Box 398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180" name="Text Box 398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181" name="Text Box 398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182" name="Text Box 398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183" name="Text Box 398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184" name="Text Box 398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185" name="Text Box 399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186" name="Text Box 399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187" name="Text Box 399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188" name="Text Box 399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189" name="Text Box 399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190" name="Text Box 399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191" name="Text Box 399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192" name="Text Box 399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193" name="Text Box 399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194" name="Text Box 399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195" name="Text Box 400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196" name="Text Box 400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197" name="Text Box 400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198" name="Text Box 400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199" name="Text Box 400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200" name="Text Box 400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201" name="Text Box 400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202" name="Text Box 400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203" name="Text Box 400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204" name="Text Box 400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205" name="Text Box 401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206" name="Text Box 401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207" name="Text Box 401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208" name="Text Box 401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209" name="Text Box 401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210" name="Text Box 401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211" name="Text Box 401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212" name="Text Box 401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213" name="Text Box 401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214" name="Text Box 401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215" name="Text Box 402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216" name="Text Box 402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217" name="Text Box 402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218" name="Text Box 402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219" name="Text Box 402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220" name="Text Box 402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221" name="Text Box 402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222" name="Text Box 402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223" name="Text Box 402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224" name="Text Box 402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225" name="Text Box 403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226" name="Text Box 403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227" name="Text Box 403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228" name="Text Box 403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229" name="Text Box 403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230" name="Text Box 403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231" name="Text Box 403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232" name="Text Box 403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233" name="Text Box 403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234" name="Text Box 403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235" name="Text Box 404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236" name="Text Box 404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237" name="Text Box 404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238" name="Text Box 404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239" name="Text Box 404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240" name="Text Box 404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241" name="Text Box 404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242" name="Text Box 404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243" name="Text Box 404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244" name="Text Box 404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245" name="Text Box 405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246" name="Text Box 405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247" name="Text Box 405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248" name="Text Box 405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249" name="Text Box 405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250" name="Text Box 405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251" name="Text Box 405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252" name="Text Box 405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253" name="Text Box 405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254" name="Text Box 405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255" name="Text Box 406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256" name="Text Box 406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257" name="Text Box 406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258" name="Text Box 406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259" name="Text Box 406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260" name="Text Box 406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261" name="Text Box 406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262" name="Text Box 406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263" name="Text Box 406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264" name="Text Box 406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265" name="Text Box 407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266" name="Text Box 407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267" name="Text Box 407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268" name="Text Box 407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269" name="Text Box 407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270" name="Text Box 407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271" name="Text Box 407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272" name="Text Box 407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273" name="Text Box 407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274" name="Text Box 407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275" name="Text Box 408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276" name="Text Box 408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277" name="Text Box 408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278" name="Text Box 408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279" name="Text Box 408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280" name="Text Box 408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281" name="Text Box 408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282" name="Text Box 408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283" name="Text Box 408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284" name="Text Box 408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285" name="Text Box 409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286" name="Text Box 409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287" name="Text Box 409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288" name="Text Box 409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289" name="Text Box 409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290" name="Text Box 409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291" name="Text Box 409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292" name="Text Box 409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293" name="Text Box 409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294" name="Text Box 409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295" name="Text Box 410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296" name="Text Box 410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297" name="Text Box 410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298" name="Text Box 410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299" name="Text Box 410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300" name="Text Box 410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301" name="Text Box 410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302" name="Text Box 410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303" name="Text Box 410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304" name="Text Box 410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305" name="Text Box 411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306" name="Text Box 411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307" name="Text Box 411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308" name="Text Box 411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309" name="Text Box 411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310" name="Text Box 411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311" name="Text Box 411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312" name="Text Box 411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313" name="Text Box 411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314" name="Text Box 411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315" name="Text Box 412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316" name="Text Box 412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317" name="Text Box 412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318" name="Text Box 412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319" name="Text Box 412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320" name="Text Box 412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321" name="Text Box 412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322" name="Text Box 412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323" name="Text Box 412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324" name="Text Box 412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325" name="Text Box 413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326" name="Text Box 413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327" name="Text Box 413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328" name="Text Box 413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329" name="Text Box 413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330" name="Text Box 413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331" name="Text Box 413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332" name="Text Box 413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333" name="Text Box 413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334" name="Text Box 413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335" name="Text Box 414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336" name="Text Box 414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337" name="Text Box 414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338" name="Text Box 414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339" name="Text Box 414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340" name="Text Box 414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341" name="Text Box 414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342" name="Text Box 414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343" name="Text Box 414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344" name="Text Box 414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345" name="Text Box 415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346" name="Text Box 415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347" name="Text Box 415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348" name="Text Box 415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349" name="Text Box 415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350" name="Text Box 415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351" name="Text Box 415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352" name="Text Box 415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353" name="Text Box 415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354" name="Text Box 415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355" name="Text Box 416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356" name="Text Box 416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357" name="Text Box 416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358" name="Text Box 416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359" name="Text Box 416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360" name="Text Box 416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361" name="Text Box 416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362" name="Text Box 416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363" name="Text Box 416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364" name="Text Box 416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365" name="Text Box 417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366" name="Text Box 417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367" name="Text Box 417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368" name="Text Box 417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369" name="Text Box 417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370" name="Text Box 417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371" name="Text Box 417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372" name="Text Box 417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373" name="Text Box 417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374" name="Text Box 417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375" name="Text Box 418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376" name="Text Box 418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377" name="Text Box 418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378" name="Text Box 418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379" name="Text Box 418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380" name="Text Box 418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381" name="Text Box 418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382" name="Text Box 418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383" name="Text Box 418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384" name="Text Box 418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385" name="Text Box 419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386" name="Text Box 419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387" name="Text Box 419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388" name="Text Box 419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389" name="Text Box 419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390" name="Text Box 419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391" name="Text Box 419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392" name="Text Box 419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393" name="Text Box 419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394" name="Text Box 419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395" name="Text Box 420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396" name="Text Box 420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397" name="Text Box 420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398" name="Text Box 420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399" name="Text Box 420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400" name="Text Box 420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401" name="Text Box 420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402" name="Text Box 420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403" name="Text Box 420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404" name="Text Box 420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405" name="Text Box 421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406" name="Text Box 421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407" name="Text Box 421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408" name="Text Box 421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409" name="Text Box 421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410" name="Text Box 421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411" name="Text Box 421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412" name="Text Box 421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413" name="Text Box 421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414" name="Text Box 421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415" name="Text Box 422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416" name="Text Box 422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417" name="Text Box 422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418" name="Text Box 422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419" name="Text Box 422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420" name="Text Box 422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421" name="Text Box 422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422" name="Text Box 422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423" name="Text Box 422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424" name="Text Box 422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425" name="Text Box 423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426" name="Text Box 423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427" name="Text Box 423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428" name="Text Box 423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429" name="Text Box 423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430" name="Text Box 423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431" name="Text Box 423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432" name="Text Box 423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433" name="Text Box 423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434" name="Text Box 423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435" name="Text Box 424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436" name="Text Box 424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437" name="Text Box 424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438" name="Text Box 424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439" name="Text Box 424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440" name="Text Box 424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441" name="Text Box 424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442" name="Text Box 424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443" name="Text Box 424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444" name="Text Box 424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445" name="Text Box 425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446" name="Text Box 425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447" name="Text Box 425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448" name="Text Box 425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449" name="Text Box 425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450" name="Text Box 425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451" name="Text Box 425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452" name="Text Box 425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453" name="Text Box 425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454" name="Text Box 425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455" name="Text Box 426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456" name="Text Box 426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457" name="Text Box 426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458" name="Text Box 426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459" name="Text Box 426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460" name="Text Box 426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461" name="Text Box 426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462" name="Text Box 426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463" name="Text Box 426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464" name="Text Box 426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465" name="Text Box 427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466" name="Text Box 427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467" name="Text Box 427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468" name="Text Box 427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469" name="Text Box 427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470" name="Text Box 427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471" name="Text Box 427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472" name="Text Box 427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473" name="Text Box 427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474" name="Text Box 427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475" name="Text Box 428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476" name="Text Box 428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477" name="Text Box 428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478" name="Text Box 428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479" name="Text Box 428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480" name="Text Box 428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481" name="Text Box 428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482" name="Text Box 428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483" name="Text Box 428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484" name="Text Box 428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485" name="Text Box 429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486" name="Text Box 429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487" name="Text Box 429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488" name="Text Box 429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489" name="Text Box 429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490" name="Text Box 429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491" name="Text Box 429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492" name="Text Box 429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493" name="Text Box 429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494" name="Text Box 429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495" name="Text Box 430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496" name="Text Box 430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497" name="Text Box 430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498" name="Text Box 430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499" name="Text Box 430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500" name="Text Box 430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501" name="Text Box 430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502" name="Text Box 430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503" name="Text Box 430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504" name="Text Box 430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505" name="Text Box 431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506" name="Text Box 431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507" name="Text Box 431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508" name="Text Box 431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509" name="Text Box 431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510" name="Text Box 431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511" name="Text Box 431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512" name="Text Box 431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513" name="Text Box 431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514" name="Text Box 431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515" name="Text Box 432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516" name="Text Box 432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517" name="Text Box 432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518" name="Text Box 432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519" name="Text Box 432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520" name="Text Box 432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521" name="Text Box 432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522" name="Text Box 432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523" name="Text Box 432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524" name="Text Box 432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525" name="Text Box 433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526" name="Text Box 433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527" name="Text Box 433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528" name="Text Box 433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529" name="Text Box 433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530" name="Text Box 433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531" name="Text Box 433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532" name="Text Box 433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533" name="Text Box 433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534" name="Text Box 433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535" name="Text Box 434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536" name="Text Box 434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537" name="Text Box 434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538" name="Text Box 434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539" name="Text Box 434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540" name="Text Box 434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541" name="Text Box 434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542" name="Text Box 434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543" name="Text Box 434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544" name="Text Box 434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545" name="Text Box 435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546" name="Text Box 435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547" name="Text Box 435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548" name="Text Box 435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549" name="Text Box 435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550" name="Text Box 435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551" name="Text Box 435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552" name="Text Box 435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553" name="Text Box 435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554" name="Text Box 435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555" name="Text Box 436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556" name="Text Box 436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557" name="Text Box 436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558" name="Text Box 436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559" name="Text Box 436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560" name="Text Box 436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561" name="Text Box 436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562" name="Text Box 436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563" name="Text Box 436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564" name="Text Box 436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565" name="Text Box 437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566" name="Text Box 437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567" name="Text Box 437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568" name="Text Box 437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569" name="Text Box 437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570" name="Text Box 437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571" name="Text Box 437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572" name="Text Box 437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573" name="Text Box 437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574" name="Text Box 437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575" name="Text Box 438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576" name="Text Box 438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577" name="Text Box 438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578" name="Text Box 438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579" name="Text Box 438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580" name="Text Box 438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581" name="Text Box 438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582" name="Text Box 438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583" name="Text Box 438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584" name="Text Box 438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585" name="Text Box 439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586" name="Text Box 439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587" name="Text Box 439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588" name="Text Box 439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589" name="Text Box 439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590" name="Text Box 439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591" name="Text Box 439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592" name="Text Box 439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593" name="Text Box 439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594" name="Text Box 439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595" name="Text Box 440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596" name="Text Box 440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597" name="Text Box 440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598" name="Text Box 440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599" name="Text Box 440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600" name="Text Box 440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601" name="Text Box 440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602" name="Text Box 440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603" name="Text Box 440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604" name="Text Box 440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605" name="Text Box 441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606" name="Text Box 441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607" name="Text Box 441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608" name="Text Box 441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609" name="Text Box 441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610" name="Text Box 441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611" name="Text Box 441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612" name="Text Box 441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613" name="Text Box 441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614" name="Text Box 441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615" name="Text Box 442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616" name="Text Box 442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617" name="Text Box 442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618" name="Text Box 442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619" name="Text Box 442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620" name="Text Box 442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621" name="Text Box 442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622" name="Text Box 442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623" name="Text Box 442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624" name="Text Box 442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625" name="Text Box 443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626" name="Text Box 443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627" name="Text Box 443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628" name="Text Box 443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629" name="Text Box 443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630" name="Text Box 443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631" name="Text Box 443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632" name="Text Box 443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633" name="Text Box 443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634" name="Text Box 443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635" name="Text Box 444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636" name="Text Box 444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637" name="Text Box 444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638" name="Text Box 444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639" name="Text Box 444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640" name="Text Box 444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641" name="Text Box 444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642" name="Text Box 444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643" name="Text Box 444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644" name="Text Box 444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645" name="Text Box 445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646" name="Text Box 445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647" name="Text Box 445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648" name="Text Box 445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649" name="Text Box 445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650" name="Text Box 445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651" name="Text Box 445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652" name="Text Box 445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653" name="Text Box 445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654" name="Text Box 445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655" name="Text Box 446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656" name="Text Box 446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657" name="Text Box 446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658" name="Text Box 446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659" name="Text Box 446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660" name="Text Box 446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661" name="Text Box 446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662" name="Text Box 446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663" name="Text Box 446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664" name="Text Box 446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665" name="Text Box 447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666" name="Text Box 447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667" name="Text Box 447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668" name="Text Box 447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669" name="Text Box 447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670" name="Text Box 447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671" name="Text Box 447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672" name="Text Box 447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673" name="Text Box 447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674" name="Text Box 447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675" name="Text Box 448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676" name="Text Box 448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677" name="Text Box 448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678" name="Text Box 448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679" name="Text Box 448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680" name="Text Box 448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681" name="Text Box 448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682" name="Text Box 448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683" name="Text Box 448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684" name="Text Box 448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685" name="Text Box 449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686" name="Text Box 449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687" name="Text Box 449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688" name="Text Box 449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689" name="Text Box 449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690" name="Text Box 449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691" name="Text Box 449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692" name="Text Box 449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693" name="Text Box 449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694" name="Text Box 449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695" name="Text Box 450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696" name="Text Box 450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697" name="Text Box 450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698" name="Text Box 450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699" name="Text Box 450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700" name="Text Box 450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701" name="Text Box 450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702" name="Text Box 450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703" name="Text Box 450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704" name="Text Box 450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705" name="Text Box 451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706" name="Text Box 451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707" name="Text Box 451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708" name="Text Box 451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709" name="Text Box 451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710" name="Text Box 451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711" name="Text Box 451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712" name="Text Box 451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713" name="Text Box 451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714" name="Text Box 451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715" name="Text Box 452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716" name="Text Box 452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717" name="Text Box 452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718" name="Text Box 452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719" name="Text Box 452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720" name="Text Box 452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721" name="Text Box 452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722" name="Text Box 452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723" name="Text Box 452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724" name="Text Box 452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725" name="Text Box 453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726" name="Text Box 453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727" name="Text Box 453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728" name="Text Box 453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729" name="Text Box 453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730" name="Text Box 453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731" name="Text Box 453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732" name="Text Box 453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733" name="Text Box 453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734" name="Text Box 453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735" name="Text Box 454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736" name="Text Box 454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737" name="Text Box 454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738" name="Text Box 454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739" name="Text Box 454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740" name="Text Box 454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741" name="Text Box 454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742" name="Text Box 454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743" name="Text Box 454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744" name="Text Box 454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745" name="Text Box 455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746" name="Text Box 455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747" name="Text Box 455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748" name="Text Box 455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749" name="Text Box 455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750" name="Text Box 455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751" name="Text Box 455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752" name="Text Box 455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753" name="Text Box 455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754" name="Text Box 455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755" name="Text Box 456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756" name="Text Box 456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757" name="Text Box 456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758" name="Text Box 456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759" name="Text Box 456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760" name="Text Box 456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761" name="Text Box 456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762" name="Text Box 456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763" name="Text Box 456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764" name="Text Box 456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765" name="Text Box 457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766" name="Text Box 457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767" name="Text Box 457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768" name="Text Box 457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769" name="Text Box 457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770" name="Text Box 457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771" name="Text Box 457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772" name="Text Box 457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773" name="Text Box 457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774" name="Text Box 457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775" name="Text Box 458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776" name="Text Box 458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777" name="Text Box 458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778" name="Text Box 458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779" name="Text Box 458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780" name="Text Box 458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781" name="Text Box 458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782" name="Text Box 458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783" name="Text Box 458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784" name="Text Box 458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785" name="Text Box 459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786" name="Text Box 459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787" name="Text Box 459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788" name="Text Box 459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789" name="Text Box 459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790" name="Text Box 459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791" name="Text Box 459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792" name="Text Box 459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793" name="Text Box 459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794" name="Text Box 459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795" name="Text Box 460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796" name="Text Box 460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797" name="Text Box 460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798" name="Text Box 460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799" name="Text Box 460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800" name="Text Box 460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801" name="Text Box 460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802" name="Text Box 460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803" name="Text Box 460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804" name="Text Box 460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805" name="Text Box 461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806" name="Text Box 461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807" name="Text Box 461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808" name="Text Box 461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809" name="Text Box 461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810" name="Text Box 461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811" name="Text Box 461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812" name="Text Box 461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813" name="Text Box 461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814" name="Text Box 461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815" name="Text Box 462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816" name="Text Box 462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817" name="Text Box 462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818" name="Text Box 462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819" name="Text Box 462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820" name="Text Box 462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821" name="Text Box 462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822" name="Text Box 462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823" name="Text Box 462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824" name="Text Box 462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825" name="Text Box 463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826" name="Text Box 463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827" name="Text Box 463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828" name="Text Box 463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829" name="Text Box 463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830" name="Text Box 463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831" name="Text Box 463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832" name="Text Box 463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833" name="Text Box 463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834" name="Text Box 463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835" name="Text Box 464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836" name="Text Box 464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837" name="Text Box 464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838" name="Text Box 464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839" name="Text Box 464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840" name="Text Box 464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841" name="Text Box 464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842" name="Text Box 464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843" name="Text Box 464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844" name="Text Box 464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845" name="Text Box 465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846" name="Text Box 465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847" name="Text Box 465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848" name="Text Box 465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849" name="Text Box 465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850" name="Text Box 465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851" name="Text Box 465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852" name="Text Box 465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853" name="Text Box 465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854" name="Text Box 465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855" name="Text Box 466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856" name="Text Box 466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857" name="Text Box 466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858" name="Text Box 466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859" name="Text Box 466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860" name="Text Box 466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861" name="Text Box 466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862" name="Text Box 466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863" name="Text Box 466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864" name="Text Box 466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865" name="Text Box 467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866" name="Text Box 467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867" name="Text Box 467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868" name="Text Box 467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869" name="Text Box 467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870" name="Text Box 467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871" name="Text Box 467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872" name="Text Box 467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873" name="Text Box 467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874" name="Text Box 467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875" name="Text Box 468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876" name="Text Box 468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877" name="Text Box 468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878" name="Text Box 468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879" name="Text Box 468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880" name="Text Box 468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881" name="Text Box 468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882" name="Text Box 468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883" name="Text Box 468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884" name="Text Box 468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885" name="Text Box 469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886" name="Text Box 469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887" name="Text Box 469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888" name="Text Box 469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889" name="Text Box 469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890" name="Text Box 469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891" name="Text Box 469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892" name="Text Box 469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893" name="Text Box 469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894" name="Text Box 469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895" name="Text Box 470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896" name="Text Box 470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897" name="Text Box 470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898" name="Text Box 470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899" name="Text Box 470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900" name="Text Box 470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901" name="Text Box 470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902" name="Text Box 470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903" name="Text Box 470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904" name="Text Box 470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905" name="Text Box 471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906" name="Text Box 471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907" name="Text Box 471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908" name="Text Box 471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909" name="Text Box 471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910" name="Text Box 471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911" name="Text Box 471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912" name="Text Box 471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913" name="Text Box 471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914" name="Text Box 471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915" name="Text Box 472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916" name="Text Box 472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917" name="Text Box 472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918" name="Text Box 472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919" name="Text Box 472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920" name="Text Box 472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921" name="Text Box 472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922" name="Text Box 472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923" name="Text Box 472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924" name="Text Box 472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925" name="Text Box 473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926" name="Text Box 473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927" name="Text Box 473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928" name="Text Box 473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929" name="Text Box 473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930" name="Text Box 473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931" name="Text Box 473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932" name="Text Box 473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933" name="Text Box 473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934" name="Text Box 473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935" name="Text Box 474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936" name="Text Box 474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937" name="Text Box 474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938" name="Text Box 474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939" name="Text Box 474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940" name="Text Box 474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941" name="Text Box 474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942" name="Text Box 474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943" name="Text Box 474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944" name="Text Box 474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945" name="Text Box 475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946" name="Text Box 475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947" name="Text Box 475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948" name="Text Box 475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949" name="Text Box 475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950" name="Text Box 475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951" name="Text Box 475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952" name="Text Box 475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953" name="Text Box 475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954" name="Text Box 475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955" name="Text Box 476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956" name="Text Box 476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957" name="Text Box 476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958" name="Text Box 476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959" name="Text Box 476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960" name="Text Box 476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961" name="Text Box 476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962" name="Text Box 476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963" name="Text Box 476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964" name="Text Box 476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965" name="Text Box 477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966" name="Text Box 477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967" name="Text Box 477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968" name="Text Box 477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969" name="Text Box 477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970" name="Text Box 477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971" name="Text Box 477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972" name="Text Box 477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973" name="Text Box 477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974" name="Text Box 477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975" name="Text Box 478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976" name="Text Box 478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977" name="Text Box 478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978" name="Text Box 478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979" name="Text Box 478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980" name="Text Box 478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981" name="Text Box 478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982" name="Text Box 478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983" name="Text Box 478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984" name="Text Box 478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985" name="Text Box 479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986" name="Text Box 479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987" name="Text Box 479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988" name="Text Box 479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989" name="Text Box 479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990" name="Text Box 479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991" name="Text Box 479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992" name="Text Box 479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993" name="Text Box 479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994" name="Text Box 479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995" name="Text Box 480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996" name="Text Box 480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997" name="Text Box 480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998" name="Text Box 480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4999" name="Text Box 480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000" name="Text Box 480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001" name="Text Box 480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002" name="Text Box 480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003" name="Text Box 480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004" name="Text Box 480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005" name="Text Box 481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006" name="Text Box 481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007" name="Text Box 481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008" name="Text Box 481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009" name="Text Box 481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010" name="Text Box 481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011" name="Text Box 481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012" name="Text Box 481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013" name="Text Box 481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014" name="Text Box 481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015" name="Text Box 482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016" name="Text Box 482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017" name="Text Box 482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018" name="Text Box 482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019" name="Text Box 482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020" name="Text Box 482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021" name="Text Box 482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022" name="Text Box 482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023" name="Text Box 482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024" name="Text Box 482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025" name="Text Box 483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026" name="Text Box 483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027" name="Text Box 483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028" name="Text Box 483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029" name="Text Box 483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030" name="Text Box 483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031" name="Text Box 483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032" name="Text Box 483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033" name="Text Box 483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034" name="Text Box 483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035" name="Text Box 484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036" name="Text Box 484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037" name="Text Box 484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038" name="Text Box 484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039" name="Text Box 484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040" name="Text Box 484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041" name="Text Box 484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042" name="Text Box 484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043" name="Text Box 484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044" name="Text Box 484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045" name="Text Box 485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046" name="Text Box 485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047" name="Text Box 485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048" name="Text Box 485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049" name="Text Box 485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050" name="Text Box 485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051" name="Text Box 485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052" name="Text Box 485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053" name="Text Box 485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054" name="Text Box 485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055" name="Text Box 486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056" name="Text Box 486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057" name="Text Box 486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058" name="Text Box 486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059" name="Text Box 486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060" name="Text Box 486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061" name="Text Box 486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062" name="Text Box 486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063" name="Text Box 486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064" name="Text Box 486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065" name="Text Box 487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066" name="Text Box 487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067" name="Text Box 487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068" name="Text Box 487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069" name="Text Box 487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070" name="Text Box 487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071" name="Text Box 487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072" name="Text Box 487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073" name="Text Box 487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074" name="Text Box 487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075" name="Text Box 488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076" name="Text Box 488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077" name="Text Box 488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078" name="Text Box 488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079" name="Text Box 488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080" name="Text Box 488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081" name="Text Box 488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082" name="Text Box 488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083" name="Text Box 488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084" name="Text Box 488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085" name="Text Box 489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086" name="Text Box 489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087" name="Text Box 489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088" name="Text Box 489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089" name="Text Box 489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090" name="Text Box 489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091" name="Text Box 489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092" name="Text Box 489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093" name="Text Box 489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094" name="Text Box 489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095" name="Text Box 490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096" name="Text Box 490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097" name="Text Box 490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098" name="Text Box 490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099" name="Text Box 490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100" name="Text Box 490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101" name="Text Box 490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102" name="Text Box 490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103" name="Text Box 490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104" name="Text Box 490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105" name="Text Box 491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106" name="Text Box 491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107" name="Text Box 491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108" name="Text Box 491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109" name="Text Box 491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110" name="Text Box 491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111" name="Text Box 491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112" name="Text Box 491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113" name="Text Box 491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114" name="Text Box 491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115" name="Text Box 492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116" name="Text Box 492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117" name="Text Box 492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118" name="Text Box 492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119" name="Text Box 492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120" name="Text Box 492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121" name="Text Box 492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122" name="Text Box 492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123" name="Text Box 492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124" name="Text Box 492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125" name="Text Box 493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126" name="Text Box 493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127" name="Text Box 493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128" name="Text Box 493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129" name="Text Box 493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130" name="Text Box 493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131" name="Text Box 493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132" name="Text Box 493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133" name="Text Box 493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134" name="Text Box 493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135" name="Text Box 494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136" name="Text Box 494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137" name="Text Box 494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138" name="Text Box 494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139" name="Text Box 494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140" name="Text Box 494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141" name="Text Box 494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142" name="Text Box 494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143" name="Text Box 494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144" name="Text Box 494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145" name="Text Box 495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146" name="Text Box 495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147" name="Text Box 495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148" name="Text Box 495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149" name="Text Box 495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150" name="Text Box 495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151" name="Text Box 495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152" name="Text Box 495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153" name="Text Box 495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154" name="Text Box 495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155" name="Text Box 496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156" name="Text Box 496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157" name="Text Box 496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158" name="Text Box 496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159" name="Text Box 496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160" name="Text Box 496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161" name="Text Box 496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162" name="Text Box 496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163" name="Text Box 496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164" name="Text Box 496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165" name="Text Box 497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166" name="Text Box 497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167" name="Text Box 497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168" name="Text Box 497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169" name="Text Box 497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170" name="Text Box 497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171" name="Text Box 497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172" name="Text Box 497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173" name="Text Box 497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174" name="Text Box 497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175" name="Text Box 498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176" name="Text Box 498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177" name="Text Box 498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178" name="Text Box 498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179" name="Text Box 498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180" name="Text Box 498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181" name="Text Box 498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182" name="Text Box 498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183" name="Text Box 498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184" name="Text Box 498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185" name="Text Box 499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186" name="Text Box 499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187" name="Text Box 499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188" name="Text Box 499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189" name="Text Box 499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190" name="Text Box 499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191" name="Text Box 499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192" name="Text Box 499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193" name="Text Box 499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194" name="Text Box 499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195" name="Text Box 500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196" name="Text Box 500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197" name="Text Box 500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198" name="Text Box 500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199" name="Text Box 500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200" name="Text Box 500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201" name="Text Box 500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202" name="Text Box 500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203" name="Text Box 500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204" name="Text Box 500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205" name="Text Box 501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206" name="Text Box 501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207" name="Text Box 501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208" name="Text Box 501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209" name="Text Box 501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210" name="Text Box 501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211" name="Text Box 501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212" name="Text Box 501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213" name="Text Box 501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214" name="Text Box 501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215" name="Text Box 502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216" name="Text Box 502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217" name="Text Box 502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218" name="Text Box 502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219" name="Text Box 502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220" name="Text Box 502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221" name="Text Box 502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222" name="Text Box 502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223" name="Text Box 502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224" name="Text Box 502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225" name="Text Box 503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226" name="Text Box 503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227" name="Text Box 503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228" name="Text Box 503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229" name="Text Box 503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230" name="Text Box 503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231" name="Text Box 503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232" name="Text Box 503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233" name="Text Box 503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234" name="Text Box 503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235" name="Text Box 504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236" name="Text Box 504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237" name="Text Box 504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238" name="Text Box 504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239" name="Text Box 504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240" name="Text Box 504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241" name="Text Box 504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242" name="Text Box 504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243" name="Text Box 504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244" name="Text Box 504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245" name="Text Box 505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246" name="Text Box 505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247" name="Text Box 505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248" name="Text Box 505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249" name="Text Box 505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250" name="Text Box 505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251" name="Text Box 505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252" name="Text Box 505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253" name="Text Box 505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254" name="Text Box 505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255" name="Text Box 506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256" name="Text Box 506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257" name="Text Box 506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258" name="Text Box 506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259" name="Text Box 506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260" name="Text Box 506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261" name="Text Box 506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262" name="Text Box 506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263" name="Text Box 506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264" name="Text Box 506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265" name="Text Box 507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266" name="Text Box 507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267" name="Text Box 507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268" name="Text Box 507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269" name="Text Box 507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270" name="Text Box 507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271" name="Text Box 507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272" name="Text Box 507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273" name="Text Box 507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274" name="Text Box 507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275" name="Text Box 508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276" name="Text Box 508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277" name="Text Box 508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278" name="Text Box 508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279" name="Text Box 508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280" name="Text Box 508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281" name="Text Box 508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282" name="Text Box 508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283" name="Text Box 508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284" name="Text Box 508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285" name="Text Box 509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286" name="Text Box 509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287" name="Text Box 509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288" name="Text Box 509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289" name="Text Box 509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290" name="Text Box 509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291" name="Text Box 509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292" name="Text Box 509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293" name="Text Box 509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294" name="Text Box 509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295" name="Text Box 510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296" name="Text Box 510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297" name="Text Box 510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298" name="Text Box 510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299" name="Text Box 510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300" name="Text Box 510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301" name="Text Box 510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302" name="Text Box 510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303" name="Text Box 510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304" name="Text Box 510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305" name="Text Box 511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306" name="Text Box 511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307" name="Text Box 511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308" name="Text Box 511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309" name="Text Box 511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310" name="Text Box 511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311" name="Text Box 511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312" name="Text Box 511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313" name="Text Box 511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314" name="Text Box 511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315" name="Text Box 512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316" name="Text Box 512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317" name="Text Box 512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318" name="Text Box 512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319" name="Text Box 512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320" name="Text Box 512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321" name="Text Box 512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322" name="Text Box 512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323" name="Text Box 512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324" name="Text Box 512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325" name="Text Box 513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326" name="Text Box 513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327" name="Text Box 513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328" name="Text Box 513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329" name="Text Box 513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330" name="Text Box 513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331" name="Text Box 513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332" name="Text Box 513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333" name="Text Box 513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334" name="Text Box 513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335" name="Text Box 514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336" name="Text Box 514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337" name="Text Box 514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338" name="Text Box 514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339" name="Text Box 514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340" name="Text Box 514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341" name="Text Box 514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342" name="Text Box 514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343" name="Text Box 514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344" name="Text Box 514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345" name="Text Box 515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346" name="Text Box 515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347" name="Text Box 515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348" name="Text Box 515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349" name="Text Box 515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350" name="Text Box 515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351" name="Text Box 515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352" name="Text Box 515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353" name="Text Box 515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354" name="Text Box 515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355" name="Text Box 516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356" name="Text Box 516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357" name="Text Box 516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358" name="Text Box 516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359" name="Text Box 516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360" name="Text Box 516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361" name="Text Box 516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362" name="Text Box 516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363" name="Text Box 516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364" name="Text Box 516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365" name="Text Box 517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366" name="Text Box 517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367" name="Text Box 517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368" name="Text Box 517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369" name="Text Box 517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370" name="Text Box 517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371" name="Text Box 517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372" name="Text Box 517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373" name="Text Box 517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374" name="Text Box 517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375" name="Text Box 518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376" name="Text Box 518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377" name="Text Box 518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378" name="Text Box 518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379" name="Text Box 518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380" name="Text Box 518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381" name="Text Box 518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382" name="Text Box 518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383" name="Text Box 518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384" name="Text Box 518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385" name="Text Box 519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386" name="Text Box 519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387" name="Text Box 519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388" name="Text Box 519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389" name="Text Box 519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390" name="Text Box 519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391" name="Text Box 519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392" name="Text Box 519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393" name="Text Box 519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394" name="Text Box 519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395" name="Text Box 520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396" name="Text Box 520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397" name="Text Box 520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398" name="Text Box 520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399" name="Text Box 520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400" name="Text Box 520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401" name="Text Box 520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402" name="Text Box 520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403" name="Text Box 520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404" name="Text Box 520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405" name="Text Box 521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406" name="Text Box 521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407" name="Text Box 521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408" name="Text Box 521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409" name="Text Box 521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410" name="Text Box 521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411" name="Text Box 521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412" name="Text Box 521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413" name="Text Box 521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414" name="Text Box 521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415" name="Text Box 522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416" name="Text Box 522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417" name="Text Box 522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418" name="Text Box 522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419" name="Text Box 522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420" name="Text Box 522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421" name="Text Box 522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422" name="Text Box 522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423" name="Text Box 522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424" name="Text Box 522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425" name="Text Box 523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426" name="Text Box 523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427" name="Text Box 523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428" name="Text Box 523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429" name="Text Box 523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430" name="Text Box 523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431" name="Text Box 523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432" name="Text Box 523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433" name="Text Box 523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434" name="Text Box 523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435" name="Text Box 524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436" name="Text Box 524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437" name="Text Box 524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438" name="Text Box 524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439" name="Text Box 524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440" name="Text Box 524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441" name="Text Box 524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442" name="Text Box 524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443" name="Text Box 524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444" name="Text Box 524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445" name="Text Box 525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446" name="Text Box 525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447" name="Text Box 525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448" name="Text Box 525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449" name="Text Box 525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450" name="Text Box 525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451" name="Text Box 525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452" name="Text Box 525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453" name="Text Box 525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454" name="Text Box 525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455" name="Text Box 526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456" name="Text Box 526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457" name="Text Box 526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458" name="Text Box 526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459" name="Text Box 526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460" name="Text Box 526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461" name="Text Box 526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462" name="Text Box 526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463" name="Text Box 526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464" name="Text Box 526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465" name="Text Box 527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466" name="Text Box 527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467" name="Text Box 527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468" name="Text Box 527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469" name="Text Box 527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470" name="Text Box 527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471" name="Text Box 527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472" name="Text Box 527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473" name="Text Box 527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474" name="Text Box 527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475" name="Text Box 528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476" name="Text Box 528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477" name="Text Box 528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478" name="Text Box 528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479" name="Text Box 528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480" name="Text Box 528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481" name="Text Box 528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482" name="Text Box 528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483" name="Text Box 528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484" name="Text Box 528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485" name="Text Box 529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486" name="Text Box 529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487" name="Text Box 529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488" name="Text Box 529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489" name="Text Box 529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490" name="Text Box 529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491" name="Text Box 529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492" name="Text Box 529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493" name="Text Box 529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494" name="Text Box 529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495" name="Text Box 530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496" name="Text Box 530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497" name="Text Box 530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498" name="Text Box 530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499" name="Text Box 530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500" name="Text Box 530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501" name="Text Box 530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502" name="Text Box 530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503" name="Text Box 530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504" name="Text Box 530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505" name="Text Box 531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506" name="Text Box 531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507" name="Text Box 531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508" name="Text Box 531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509" name="Text Box 531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510" name="Text Box 531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511" name="Text Box 531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512" name="Text Box 531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513" name="Text Box 531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514" name="Text Box 531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515" name="Text Box 532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516" name="Text Box 532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517" name="Text Box 532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518" name="Text Box 532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519" name="Text Box 532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520" name="Text Box 532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521" name="Text Box 532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522" name="Text Box 532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523" name="Text Box 532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524" name="Text Box 532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525" name="Text Box 533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526" name="Text Box 533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527" name="Text Box 533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528" name="Text Box 533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529" name="Text Box 533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530" name="Text Box 533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531" name="Text Box 533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532" name="Text Box 533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533" name="Text Box 533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534" name="Text Box 533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535" name="Text Box 534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536" name="Text Box 534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537" name="Text Box 534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538" name="Text Box 534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539" name="Text Box 534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540" name="Text Box 534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541" name="Text Box 534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542" name="Text Box 534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543" name="Text Box 534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544" name="Text Box 534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545" name="Text Box 535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546" name="Text Box 535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547" name="Text Box 535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548" name="Text Box 535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549" name="Text Box 535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550" name="Text Box 535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551" name="Text Box 535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552" name="Text Box 535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553" name="Text Box 535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554" name="Text Box 535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555" name="Text Box 536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556" name="Text Box 536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557" name="Text Box 536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558" name="Text Box 536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559" name="Text Box 536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560" name="Text Box 536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561" name="Text Box 536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562" name="Text Box 536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563" name="Text Box 536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564" name="Text Box 536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565" name="Text Box 537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566" name="Text Box 537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567" name="Text Box 537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568" name="Text Box 537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569" name="Text Box 537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570" name="Text Box 537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571" name="Text Box 537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572" name="Text Box 537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573" name="Text Box 537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574" name="Text Box 537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575" name="Text Box 538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576" name="Text Box 538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577" name="Text Box 538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578" name="Text Box 538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579" name="Text Box 538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580" name="Text Box 538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581" name="Text Box 538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582" name="Text Box 538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583" name="Text Box 538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584" name="Text Box 538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585" name="Text Box 539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586" name="Text Box 539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587" name="Text Box 539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588" name="Text Box 539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589" name="Text Box 539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590" name="Text Box 539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591" name="Text Box 539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592" name="Text Box 539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593" name="Text Box 539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594" name="Text Box 539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595" name="Text Box 540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596" name="Text Box 540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597" name="Text Box 540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598" name="Text Box 540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599" name="Text Box 540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600" name="Text Box 540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601" name="Text Box 540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602" name="Text Box 540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603" name="Text Box 540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604" name="Text Box 5409"/>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605" name="Text Box 5410"/>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606" name="Text Box 5411"/>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607" name="Text Box 5412"/>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608" name="Text Box 5413"/>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609" name="Text Box 5414"/>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610" name="Text Box 5415"/>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611" name="Text Box 5416"/>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612" name="Text Box 5417"/>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19052</xdr:rowOff>
    </xdr:to>
    <xdr:sp macro="" textlink="">
      <xdr:nvSpPr>
        <xdr:cNvPr id="5613" name="Text Box 5418"/>
        <xdr:cNvSpPr txBox="1">
          <a:spLocks noChangeArrowheads="1"/>
        </xdr:cNvSpPr>
      </xdr:nvSpPr>
      <xdr:spPr bwMode="auto">
        <a:xfrm>
          <a:off x="4686300" y="43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19050</xdr:rowOff>
    </xdr:to>
    <xdr:sp macro="" textlink="">
      <xdr:nvSpPr>
        <xdr:cNvPr id="5614" name="Text Box 5427"/>
        <xdr:cNvSpPr txBox="1">
          <a:spLocks noChangeArrowheads="1"/>
        </xdr:cNvSpPr>
      </xdr:nvSpPr>
      <xdr:spPr bwMode="auto">
        <a:xfrm>
          <a:off x="4686300" y="43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19050</xdr:rowOff>
    </xdr:to>
    <xdr:sp macro="" textlink="">
      <xdr:nvSpPr>
        <xdr:cNvPr id="5615" name="Text Box 5428"/>
        <xdr:cNvSpPr txBox="1">
          <a:spLocks noChangeArrowheads="1"/>
        </xdr:cNvSpPr>
      </xdr:nvSpPr>
      <xdr:spPr bwMode="auto">
        <a:xfrm>
          <a:off x="4686300" y="43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19050</xdr:rowOff>
    </xdr:to>
    <xdr:sp macro="" textlink="">
      <xdr:nvSpPr>
        <xdr:cNvPr id="5616" name="Text Box 5429"/>
        <xdr:cNvSpPr txBox="1">
          <a:spLocks noChangeArrowheads="1"/>
        </xdr:cNvSpPr>
      </xdr:nvSpPr>
      <xdr:spPr bwMode="auto">
        <a:xfrm>
          <a:off x="4686300" y="43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19050</xdr:rowOff>
    </xdr:to>
    <xdr:sp macro="" textlink="">
      <xdr:nvSpPr>
        <xdr:cNvPr id="5617" name="Text Box 5430"/>
        <xdr:cNvSpPr txBox="1">
          <a:spLocks noChangeArrowheads="1"/>
        </xdr:cNvSpPr>
      </xdr:nvSpPr>
      <xdr:spPr bwMode="auto">
        <a:xfrm>
          <a:off x="4686300" y="43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19050</xdr:rowOff>
    </xdr:to>
    <xdr:sp macro="" textlink="">
      <xdr:nvSpPr>
        <xdr:cNvPr id="5618" name="Text Box 5431"/>
        <xdr:cNvSpPr txBox="1">
          <a:spLocks noChangeArrowheads="1"/>
        </xdr:cNvSpPr>
      </xdr:nvSpPr>
      <xdr:spPr bwMode="auto">
        <a:xfrm>
          <a:off x="4686300" y="43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19050</xdr:rowOff>
    </xdr:to>
    <xdr:sp macro="" textlink="">
      <xdr:nvSpPr>
        <xdr:cNvPr id="5619" name="Text Box 5432"/>
        <xdr:cNvSpPr txBox="1">
          <a:spLocks noChangeArrowheads="1"/>
        </xdr:cNvSpPr>
      </xdr:nvSpPr>
      <xdr:spPr bwMode="auto">
        <a:xfrm>
          <a:off x="4686300" y="43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19050</xdr:rowOff>
    </xdr:to>
    <xdr:sp macro="" textlink="">
      <xdr:nvSpPr>
        <xdr:cNvPr id="5620" name="Text Box 5433"/>
        <xdr:cNvSpPr txBox="1">
          <a:spLocks noChangeArrowheads="1"/>
        </xdr:cNvSpPr>
      </xdr:nvSpPr>
      <xdr:spPr bwMode="auto">
        <a:xfrm>
          <a:off x="4686300" y="43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19050</xdr:rowOff>
    </xdr:to>
    <xdr:sp macro="" textlink="">
      <xdr:nvSpPr>
        <xdr:cNvPr id="5621" name="Text Box 5434"/>
        <xdr:cNvSpPr txBox="1">
          <a:spLocks noChangeArrowheads="1"/>
        </xdr:cNvSpPr>
      </xdr:nvSpPr>
      <xdr:spPr bwMode="auto">
        <a:xfrm>
          <a:off x="4686300" y="43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19050</xdr:rowOff>
    </xdr:to>
    <xdr:sp macro="" textlink="">
      <xdr:nvSpPr>
        <xdr:cNvPr id="5622" name="Text Box 5435"/>
        <xdr:cNvSpPr txBox="1">
          <a:spLocks noChangeArrowheads="1"/>
        </xdr:cNvSpPr>
      </xdr:nvSpPr>
      <xdr:spPr bwMode="auto">
        <a:xfrm>
          <a:off x="4686300" y="43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19050</xdr:rowOff>
    </xdr:to>
    <xdr:sp macro="" textlink="">
      <xdr:nvSpPr>
        <xdr:cNvPr id="5623" name="Text Box 5436"/>
        <xdr:cNvSpPr txBox="1">
          <a:spLocks noChangeArrowheads="1"/>
        </xdr:cNvSpPr>
      </xdr:nvSpPr>
      <xdr:spPr bwMode="auto">
        <a:xfrm>
          <a:off x="4686300" y="43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19050</xdr:rowOff>
    </xdr:to>
    <xdr:sp macro="" textlink="">
      <xdr:nvSpPr>
        <xdr:cNvPr id="5624" name="Text Box 5437"/>
        <xdr:cNvSpPr txBox="1">
          <a:spLocks noChangeArrowheads="1"/>
        </xdr:cNvSpPr>
      </xdr:nvSpPr>
      <xdr:spPr bwMode="auto">
        <a:xfrm>
          <a:off x="4686300" y="43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19050</xdr:rowOff>
    </xdr:to>
    <xdr:sp macro="" textlink="">
      <xdr:nvSpPr>
        <xdr:cNvPr id="5625" name="Text Box 5438"/>
        <xdr:cNvSpPr txBox="1">
          <a:spLocks noChangeArrowheads="1"/>
        </xdr:cNvSpPr>
      </xdr:nvSpPr>
      <xdr:spPr bwMode="auto">
        <a:xfrm>
          <a:off x="4686300" y="43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19050</xdr:rowOff>
    </xdr:to>
    <xdr:sp macro="" textlink="">
      <xdr:nvSpPr>
        <xdr:cNvPr id="5626" name="Text Box 5439"/>
        <xdr:cNvSpPr txBox="1">
          <a:spLocks noChangeArrowheads="1"/>
        </xdr:cNvSpPr>
      </xdr:nvSpPr>
      <xdr:spPr bwMode="auto">
        <a:xfrm>
          <a:off x="4686300" y="43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19050</xdr:rowOff>
    </xdr:to>
    <xdr:sp macro="" textlink="">
      <xdr:nvSpPr>
        <xdr:cNvPr id="5627" name="Text Box 5440"/>
        <xdr:cNvSpPr txBox="1">
          <a:spLocks noChangeArrowheads="1"/>
        </xdr:cNvSpPr>
      </xdr:nvSpPr>
      <xdr:spPr bwMode="auto">
        <a:xfrm>
          <a:off x="4686300" y="43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19050</xdr:rowOff>
    </xdr:to>
    <xdr:sp macro="" textlink="">
      <xdr:nvSpPr>
        <xdr:cNvPr id="5628" name="Text Box 5441"/>
        <xdr:cNvSpPr txBox="1">
          <a:spLocks noChangeArrowheads="1"/>
        </xdr:cNvSpPr>
      </xdr:nvSpPr>
      <xdr:spPr bwMode="auto">
        <a:xfrm>
          <a:off x="4686300" y="43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19050</xdr:rowOff>
    </xdr:to>
    <xdr:sp macro="" textlink="">
      <xdr:nvSpPr>
        <xdr:cNvPr id="5629" name="Text Box 5442"/>
        <xdr:cNvSpPr txBox="1">
          <a:spLocks noChangeArrowheads="1"/>
        </xdr:cNvSpPr>
      </xdr:nvSpPr>
      <xdr:spPr bwMode="auto">
        <a:xfrm>
          <a:off x="4686300" y="43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19050</xdr:rowOff>
    </xdr:to>
    <xdr:sp macro="" textlink="">
      <xdr:nvSpPr>
        <xdr:cNvPr id="5630" name="Text Box 5443"/>
        <xdr:cNvSpPr txBox="1">
          <a:spLocks noChangeArrowheads="1"/>
        </xdr:cNvSpPr>
      </xdr:nvSpPr>
      <xdr:spPr bwMode="auto">
        <a:xfrm>
          <a:off x="4686300" y="43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19050</xdr:rowOff>
    </xdr:to>
    <xdr:sp macro="" textlink="">
      <xdr:nvSpPr>
        <xdr:cNvPr id="5631" name="Text Box 5444"/>
        <xdr:cNvSpPr txBox="1">
          <a:spLocks noChangeArrowheads="1"/>
        </xdr:cNvSpPr>
      </xdr:nvSpPr>
      <xdr:spPr bwMode="auto">
        <a:xfrm>
          <a:off x="4686300" y="43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19050</xdr:rowOff>
    </xdr:to>
    <xdr:sp macro="" textlink="">
      <xdr:nvSpPr>
        <xdr:cNvPr id="5632" name="Text Box 5445"/>
        <xdr:cNvSpPr txBox="1">
          <a:spLocks noChangeArrowheads="1"/>
        </xdr:cNvSpPr>
      </xdr:nvSpPr>
      <xdr:spPr bwMode="auto">
        <a:xfrm>
          <a:off x="4686300" y="43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19050</xdr:rowOff>
    </xdr:to>
    <xdr:sp macro="" textlink="">
      <xdr:nvSpPr>
        <xdr:cNvPr id="5633" name="Text Box 5446"/>
        <xdr:cNvSpPr txBox="1">
          <a:spLocks noChangeArrowheads="1"/>
        </xdr:cNvSpPr>
      </xdr:nvSpPr>
      <xdr:spPr bwMode="auto">
        <a:xfrm>
          <a:off x="4686300" y="43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19050</xdr:rowOff>
    </xdr:to>
    <xdr:sp macro="" textlink="">
      <xdr:nvSpPr>
        <xdr:cNvPr id="5634" name="Text Box 5447"/>
        <xdr:cNvSpPr txBox="1">
          <a:spLocks noChangeArrowheads="1"/>
        </xdr:cNvSpPr>
      </xdr:nvSpPr>
      <xdr:spPr bwMode="auto">
        <a:xfrm>
          <a:off x="4686300" y="43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19050</xdr:rowOff>
    </xdr:to>
    <xdr:sp macro="" textlink="">
      <xdr:nvSpPr>
        <xdr:cNvPr id="5635" name="Text Box 5448"/>
        <xdr:cNvSpPr txBox="1">
          <a:spLocks noChangeArrowheads="1"/>
        </xdr:cNvSpPr>
      </xdr:nvSpPr>
      <xdr:spPr bwMode="auto">
        <a:xfrm>
          <a:off x="4686300" y="43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19050</xdr:rowOff>
    </xdr:to>
    <xdr:sp macro="" textlink="">
      <xdr:nvSpPr>
        <xdr:cNvPr id="5636" name="Text Box 5449"/>
        <xdr:cNvSpPr txBox="1">
          <a:spLocks noChangeArrowheads="1"/>
        </xdr:cNvSpPr>
      </xdr:nvSpPr>
      <xdr:spPr bwMode="auto">
        <a:xfrm>
          <a:off x="4686300" y="43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19050</xdr:rowOff>
    </xdr:to>
    <xdr:sp macro="" textlink="">
      <xdr:nvSpPr>
        <xdr:cNvPr id="5637" name="Text Box 5450"/>
        <xdr:cNvSpPr txBox="1">
          <a:spLocks noChangeArrowheads="1"/>
        </xdr:cNvSpPr>
      </xdr:nvSpPr>
      <xdr:spPr bwMode="auto">
        <a:xfrm>
          <a:off x="4686300" y="43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19050</xdr:rowOff>
    </xdr:to>
    <xdr:sp macro="" textlink="">
      <xdr:nvSpPr>
        <xdr:cNvPr id="5638" name="Text Box 5451"/>
        <xdr:cNvSpPr txBox="1">
          <a:spLocks noChangeArrowheads="1"/>
        </xdr:cNvSpPr>
      </xdr:nvSpPr>
      <xdr:spPr bwMode="auto">
        <a:xfrm>
          <a:off x="4686300" y="43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19050</xdr:rowOff>
    </xdr:to>
    <xdr:sp macro="" textlink="">
      <xdr:nvSpPr>
        <xdr:cNvPr id="5639" name="Text Box 5452"/>
        <xdr:cNvSpPr txBox="1">
          <a:spLocks noChangeArrowheads="1"/>
        </xdr:cNvSpPr>
      </xdr:nvSpPr>
      <xdr:spPr bwMode="auto">
        <a:xfrm>
          <a:off x="4686300" y="43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19050</xdr:rowOff>
    </xdr:to>
    <xdr:sp macro="" textlink="">
      <xdr:nvSpPr>
        <xdr:cNvPr id="5640" name="Text Box 5453"/>
        <xdr:cNvSpPr txBox="1">
          <a:spLocks noChangeArrowheads="1"/>
        </xdr:cNvSpPr>
      </xdr:nvSpPr>
      <xdr:spPr bwMode="auto">
        <a:xfrm>
          <a:off x="4686300" y="43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19050</xdr:rowOff>
    </xdr:to>
    <xdr:sp macro="" textlink="">
      <xdr:nvSpPr>
        <xdr:cNvPr id="5641" name="Text Box 5454"/>
        <xdr:cNvSpPr txBox="1">
          <a:spLocks noChangeArrowheads="1"/>
        </xdr:cNvSpPr>
      </xdr:nvSpPr>
      <xdr:spPr bwMode="auto">
        <a:xfrm>
          <a:off x="4686300" y="43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19050</xdr:rowOff>
    </xdr:to>
    <xdr:sp macro="" textlink="">
      <xdr:nvSpPr>
        <xdr:cNvPr id="5642" name="Text Box 5455"/>
        <xdr:cNvSpPr txBox="1">
          <a:spLocks noChangeArrowheads="1"/>
        </xdr:cNvSpPr>
      </xdr:nvSpPr>
      <xdr:spPr bwMode="auto">
        <a:xfrm>
          <a:off x="4686300" y="43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19050</xdr:rowOff>
    </xdr:to>
    <xdr:sp macro="" textlink="">
      <xdr:nvSpPr>
        <xdr:cNvPr id="5643" name="Text Box 5456"/>
        <xdr:cNvSpPr txBox="1">
          <a:spLocks noChangeArrowheads="1"/>
        </xdr:cNvSpPr>
      </xdr:nvSpPr>
      <xdr:spPr bwMode="auto">
        <a:xfrm>
          <a:off x="4686300" y="43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19050</xdr:rowOff>
    </xdr:to>
    <xdr:sp macro="" textlink="">
      <xdr:nvSpPr>
        <xdr:cNvPr id="5644" name="Text Box 5457"/>
        <xdr:cNvSpPr txBox="1">
          <a:spLocks noChangeArrowheads="1"/>
        </xdr:cNvSpPr>
      </xdr:nvSpPr>
      <xdr:spPr bwMode="auto">
        <a:xfrm>
          <a:off x="4686300" y="43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19050</xdr:rowOff>
    </xdr:to>
    <xdr:sp macro="" textlink="">
      <xdr:nvSpPr>
        <xdr:cNvPr id="5645" name="Text Box 5458"/>
        <xdr:cNvSpPr txBox="1">
          <a:spLocks noChangeArrowheads="1"/>
        </xdr:cNvSpPr>
      </xdr:nvSpPr>
      <xdr:spPr bwMode="auto">
        <a:xfrm>
          <a:off x="4686300" y="43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19050</xdr:rowOff>
    </xdr:to>
    <xdr:sp macro="" textlink="">
      <xdr:nvSpPr>
        <xdr:cNvPr id="5646" name="Text Box 5459"/>
        <xdr:cNvSpPr txBox="1">
          <a:spLocks noChangeArrowheads="1"/>
        </xdr:cNvSpPr>
      </xdr:nvSpPr>
      <xdr:spPr bwMode="auto">
        <a:xfrm>
          <a:off x="4686300" y="43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19050</xdr:rowOff>
    </xdr:to>
    <xdr:sp macro="" textlink="">
      <xdr:nvSpPr>
        <xdr:cNvPr id="5647" name="Text Box 5460"/>
        <xdr:cNvSpPr txBox="1">
          <a:spLocks noChangeArrowheads="1"/>
        </xdr:cNvSpPr>
      </xdr:nvSpPr>
      <xdr:spPr bwMode="auto">
        <a:xfrm>
          <a:off x="4686300" y="43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19050</xdr:rowOff>
    </xdr:to>
    <xdr:sp macro="" textlink="">
      <xdr:nvSpPr>
        <xdr:cNvPr id="5648" name="Text Box 5461"/>
        <xdr:cNvSpPr txBox="1">
          <a:spLocks noChangeArrowheads="1"/>
        </xdr:cNvSpPr>
      </xdr:nvSpPr>
      <xdr:spPr bwMode="auto">
        <a:xfrm>
          <a:off x="4686300" y="43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19050</xdr:rowOff>
    </xdr:to>
    <xdr:sp macro="" textlink="">
      <xdr:nvSpPr>
        <xdr:cNvPr id="5649" name="Text Box 5462"/>
        <xdr:cNvSpPr txBox="1">
          <a:spLocks noChangeArrowheads="1"/>
        </xdr:cNvSpPr>
      </xdr:nvSpPr>
      <xdr:spPr bwMode="auto">
        <a:xfrm>
          <a:off x="4686300" y="43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19050</xdr:rowOff>
    </xdr:to>
    <xdr:sp macro="" textlink="">
      <xdr:nvSpPr>
        <xdr:cNvPr id="5650" name="Text Box 5463"/>
        <xdr:cNvSpPr txBox="1">
          <a:spLocks noChangeArrowheads="1"/>
        </xdr:cNvSpPr>
      </xdr:nvSpPr>
      <xdr:spPr bwMode="auto">
        <a:xfrm>
          <a:off x="4686300" y="43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19050</xdr:rowOff>
    </xdr:to>
    <xdr:sp macro="" textlink="">
      <xdr:nvSpPr>
        <xdr:cNvPr id="5651" name="Text Box 5464"/>
        <xdr:cNvSpPr txBox="1">
          <a:spLocks noChangeArrowheads="1"/>
        </xdr:cNvSpPr>
      </xdr:nvSpPr>
      <xdr:spPr bwMode="auto">
        <a:xfrm>
          <a:off x="4686300" y="43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19050</xdr:rowOff>
    </xdr:to>
    <xdr:sp macro="" textlink="">
      <xdr:nvSpPr>
        <xdr:cNvPr id="5652" name="Text Box 5465"/>
        <xdr:cNvSpPr txBox="1">
          <a:spLocks noChangeArrowheads="1"/>
        </xdr:cNvSpPr>
      </xdr:nvSpPr>
      <xdr:spPr bwMode="auto">
        <a:xfrm>
          <a:off x="4686300" y="43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19050</xdr:rowOff>
    </xdr:to>
    <xdr:sp macro="" textlink="">
      <xdr:nvSpPr>
        <xdr:cNvPr id="5653" name="Text Box 5466"/>
        <xdr:cNvSpPr txBox="1">
          <a:spLocks noChangeArrowheads="1"/>
        </xdr:cNvSpPr>
      </xdr:nvSpPr>
      <xdr:spPr bwMode="auto">
        <a:xfrm>
          <a:off x="4686300" y="43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19050</xdr:rowOff>
    </xdr:to>
    <xdr:sp macro="" textlink="">
      <xdr:nvSpPr>
        <xdr:cNvPr id="5654" name="Text Box 5467"/>
        <xdr:cNvSpPr txBox="1">
          <a:spLocks noChangeArrowheads="1"/>
        </xdr:cNvSpPr>
      </xdr:nvSpPr>
      <xdr:spPr bwMode="auto">
        <a:xfrm>
          <a:off x="4686300" y="43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19050</xdr:rowOff>
    </xdr:to>
    <xdr:sp macro="" textlink="">
      <xdr:nvSpPr>
        <xdr:cNvPr id="5655" name="Text Box 5468"/>
        <xdr:cNvSpPr txBox="1">
          <a:spLocks noChangeArrowheads="1"/>
        </xdr:cNvSpPr>
      </xdr:nvSpPr>
      <xdr:spPr bwMode="auto">
        <a:xfrm>
          <a:off x="4686300" y="43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656" name="Text Box 258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657" name="Text Box 258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658" name="Text Box 258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659" name="Text Box 258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660" name="Text Box 258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661" name="Text Box 259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662" name="Text Box 259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663" name="Text Box 259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664" name="Text Box 259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665" name="Text Box 259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666" name="Text Box 259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667" name="Text Box 259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668" name="Text Box 259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669" name="Text Box 259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670" name="Text Box 259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671" name="Text Box 260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672" name="Text Box 260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673" name="Text Box 260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674" name="Text Box 260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675" name="Text Box 260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676" name="Text Box 260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677" name="Text Box 260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678" name="Text Box 260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679" name="Text Box 260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680" name="Text Box 260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681" name="Text Box 261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682" name="Text Box 261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683" name="Text Box 261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684" name="Text Box 261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685" name="Text Box 261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686" name="Text Box 261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687" name="Text Box 261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688" name="Text Box 261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689" name="Text Box 261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690" name="Text Box 261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691" name="Text Box 262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692" name="Text Box 262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693" name="Text Box 262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694" name="Text Box 262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695" name="Text Box 262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696" name="Text Box 262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697" name="Text Box 262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698" name="Text Box 262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699" name="Text Box 262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700" name="Text Box 262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701" name="Text Box 263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702" name="Text Box 263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703" name="Text Box 263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704" name="Text Box 263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705" name="Text Box 263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706" name="Text Box 263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707" name="Text Box 263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708" name="Text Box 263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709" name="Text Box 263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710" name="Text Box 263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711" name="Text Box 264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712" name="Text Box 264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713" name="Text Box 264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714" name="Text Box 264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715" name="Text Box 264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716" name="Text Box 268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717" name="Text Box 268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718" name="Text Box 268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719" name="Text Box 269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720" name="Text Box 269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721" name="Text Box 269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722" name="Text Box 269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723" name="Text Box 269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724" name="Text Box 269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725" name="Text Box 269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726" name="Text Box 269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727" name="Text Box 269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728" name="Text Box 269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729" name="Text Box 270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730" name="Text Box 270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731" name="Text Box 270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732" name="Text Box 270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733" name="Text Box 270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734" name="Text Box 270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735" name="Text Box 270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736" name="Text Box 270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737" name="Text Box 270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738" name="Text Box 270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739" name="Text Box 271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740" name="Text Box 271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741" name="Text Box 271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742" name="Text Box 271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743" name="Text Box 271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744" name="Text Box 271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745" name="Text Box 271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746" name="Text Box 271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747" name="Text Box 271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748" name="Text Box 271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749" name="Text Box 272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750" name="Text Box 272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751" name="Text Box 272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752" name="Text Box 272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753" name="Text Box 272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754" name="Text Box 272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755" name="Text Box 272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756" name="Text Box 272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757" name="Text Box 272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758" name="Text Box 272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759" name="Text Box 273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760" name="Text Box 273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761" name="Text Box 273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762" name="Text Box 273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763" name="Text Box 273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764" name="Text Box 273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765" name="Text Box 273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766" name="Text Box 273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767" name="Text Box 273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768" name="Text Box 273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769" name="Text Box 274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770" name="Text Box 274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771" name="Text Box 274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772" name="Text Box 274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773" name="Text Box 274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774" name="Text Box 274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775" name="Text Box 274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776" name="Text Box 274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777" name="Text Box 274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778" name="Text Box 274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779" name="Text Box 275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780" name="Text Box 275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781" name="Text Box 275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782" name="Text Box 275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783" name="Text Box 275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784" name="Text Box 275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785" name="Text Box 275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786" name="Text Box 275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787" name="Text Box 275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788" name="Text Box 275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789" name="Text Box 276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790" name="Text Box 276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791" name="Text Box 276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792" name="Text Box 276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793" name="Text Box 276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794" name="Text Box 276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795" name="Text Box 276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796" name="Text Box 276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797" name="Text Box 276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798" name="Text Box 276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799" name="Text Box 277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800" name="Text Box 277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801" name="Text Box 277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802" name="Text Box 277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803" name="Text Box 277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804" name="Text Box 277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805" name="Text Box 277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806" name="Text Box 277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807" name="Text Box 277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808" name="Text Box 277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809" name="Text Box 278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810" name="Text Box 278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811" name="Text Box 278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812" name="Text Box 278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813" name="Text Box 278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814" name="Text Box 278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815" name="Text Box 278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816" name="Text Box 278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817" name="Text Box 278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818" name="Text Box 278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819" name="Text Box 279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820" name="Text Box 279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821" name="Text Box 279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822" name="Text Box 279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823" name="Text Box 279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824" name="Text Box 279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825" name="Text Box 279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826" name="Text Box 279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827" name="Text Box 279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828" name="Text Box 279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829" name="Text Box 280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830" name="Text Box 280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831" name="Text Box 280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832" name="Text Box 280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833" name="Text Box 280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834" name="Text Box 280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835" name="Text Box 280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836" name="Text Box 280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837" name="Text Box 280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838" name="Text Box 280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839" name="Text Box 281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840" name="Text Box 281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841" name="Text Box 281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842" name="Text Box 281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843" name="Text Box 281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844" name="Text Box 281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845" name="Text Box 281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846" name="Text Box 281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847" name="Text Box 281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848" name="Text Box 281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849" name="Text Box 282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850" name="Text Box 282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851" name="Text Box 282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852" name="Text Box 282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853" name="Text Box 282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854" name="Text Box 282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855" name="Text Box 282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856" name="Text Box 282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857" name="Text Box 282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858" name="Text Box 282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859" name="Text Box 283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860" name="Text Box 283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861" name="Text Box 283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862" name="Text Box 283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863" name="Text Box 283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864" name="Text Box 283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865" name="Text Box 283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866" name="Text Box 283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867" name="Text Box 283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868" name="Text Box 283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869" name="Text Box 284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870" name="Text Box 284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871" name="Text Box 284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872" name="Text Box 284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873" name="Text Box 284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874" name="Text Box 284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875" name="Text Box 284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876" name="Text Box 284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877" name="Text Box 284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878" name="Text Box 284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879" name="Text Box 285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880" name="Text Box 285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881" name="Text Box 285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882" name="Text Box 285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883" name="Text Box 285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884" name="Text Box 285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885" name="Text Box 285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886" name="Text Box 285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887" name="Text Box 285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888" name="Text Box 285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889" name="Text Box 286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890" name="Text Box 286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891" name="Text Box 286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892" name="Text Box 286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893" name="Text Box 286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894" name="Text Box 286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895" name="Text Box 286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896" name="Text Box 286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897" name="Text Box 286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898" name="Text Box 286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899" name="Text Box 287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900" name="Text Box 287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901" name="Text Box 287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902" name="Text Box 287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903" name="Text Box 287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904" name="Text Box 287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905" name="Text Box 287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906" name="Text Box 287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907" name="Text Box 287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908" name="Text Box 287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909" name="Text Box 288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910" name="Text Box 288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911" name="Text Box 288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912" name="Text Box 288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913" name="Text Box 288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914" name="Text Box 288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915" name="Text Box 288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916" name="Text Box 288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917" name="Text Box 288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918" name="Text Box 288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919" name="Text Box 289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920" name="Text Box 289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921" name="Text Box 289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922" name="Text Box 289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923" name="Text Box 289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924" name="Text Box 289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925" name="Text Box 289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926" name="Text Box 289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927" name="Text Box 289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928" name="Text Box 289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929" name="Text Box 290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930" name="Text Box 290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931" name="Text Box 290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932" name="Text Box 290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933" name="Text Box 290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934" name="Text Box 290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935" name="Text Box 290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936" name="Text Box 290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937" name="Text Box 290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938" name="Text Box 290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939" name="Text Box 291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940" name="Text Box 291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941" name="Text Box 291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942" name="Text Box 291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943" name="Text Box 291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944" name="Text Box 291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945" name="Text Box 291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946" name="Text Box 291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947" name="Text Box 291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948" name="Text Box 291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949" name="Text Box 292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950" name="Text Box 292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951" name="Text Box 292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952" name="Text Box 292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953" name="Text Box 292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954" name="Text Box 292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955" name="Text Box 292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956" name="Text Box 292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957" name="Text Box 292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958" name="Text Box 292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959" name="Text Box 293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960" name="Text Box 293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961" name="Text Box 293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962" name="Text Box 293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963" name="Text Box 293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964" name="Text Box 293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965" name="Text Box 293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966" name="Text Box 293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967" name="Text Box 293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968" name="Text Box 293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969" name="Text Box 294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970" name="Text Box 294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971" name="Text Box 294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972" name="Text Box 294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973" name="Text Box 294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974" name="Text Box 294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975" name="Text Box 294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976" name="Text Box 294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977" name="Text Box 294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978" name="Text Box 294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979" name="Text Box 295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980" name="Text Box 295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981" name="Text Box 295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982" name="Text Box 295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983" name="Text Box 295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984" name="Text Box 295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985" name="Text Box 295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986" name="Text Box 295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987" name="Text Box 295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988" name="Text Box 295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989" name="Text Box 296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990" name="Text Box 296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991" name="Text Box 296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992" name="Text Box 296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993" name="Text Box 296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994" name="Text Box 296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995" name="Text Box 296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996" name="Text Box 296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997" name="Text Box 296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998" name="Text Box 296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5999" name="Text Box 297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000" name="Text Box 297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001" name="Text Box 297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002" name="Text Box 297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003" name="Text Box 297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004" name="Text Box 297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005" name="Text Box 297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006" name="Text Box 297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007" name="Text Box 297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008" name="Text Box 297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009" name="Text Box 298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010" name="Text Box 298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011" name="Text Box 298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012" name="Text Box 298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013" name="Text Box 298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014" name="Text Box 298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015" name="Text Box 298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016" name="Text Box 298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017" name="Text Box 298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018" name="Text Box 298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019" name="Text Box 299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020" name="Text Box 299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021" name="Text Box 299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022" name="Text Box 299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023" name="Text Box 299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024" name="Text Box 299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025" name="Text Box 299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026" name="Text Box 299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027" name="Text Box 299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028" name="Text Box 299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029" name="Text Box 300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030" name="Text Box 300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031" name="Text Box 300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032" name="Text Box 300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033" name="Text Box 300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034" name="Text Box 300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035" name="Text Box 300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036" name="Text Box 300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037" name="Text Box 300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038" name="Text Box 300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039" name="Text Box 301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040" name="Text Box 301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041" name="Text Box 301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042" name="Text Box 301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043" name="Text Box 301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044" name="Text Box 301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045" name="Text Box 301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046" name="Text Box 301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047" name="Text Box 301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048" name="Text Box 301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049" name="Text Box 302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050" name="Text Box 302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051" name="Text Box 302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052" name="Text Box 302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053" name="Text Box 302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054" name="Text Box 302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055" name="Text Box 302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056" name="Text Box 302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057" name="Text Box 302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058" name="Text Box 302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059" name="Text Box 303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060" name="Text Box 303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061" name="Text Box 303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062" name="Text Box 303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063" name="Text Box 303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064" name="Text Box 303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065" name="Text Box 303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066" name="Text Box 303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067" name="Text Box 303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068" name="Text Box 303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069" name="Text Box 304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070" name="Text Box 304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071" name="Text Box 304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072" name="Text Box 304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073" name="Text Box 304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074" name="Text Box 304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075" name="Text Box 304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076" name="Text Box 304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077" name="Text Box 304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078" name="Text Box 304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079" name="Text Box 305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080" name="Text Box 305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081" name="Text Box 305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082" name="Text Box 305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083" name="Text Box 305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084" name="Text Box 305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085" name="Text Box 305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086" name="Text Box 305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087" name="Text Box 305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088" name="Text Box 305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089" name="Text Box 306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090" name="Text Box 306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091" name="Text Box 306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092" name="Text Box 306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093" name="Text Box 306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094" name="Text Box 306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095" name="Text Box 306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096" name="Text Box 306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097" name="Text Box 306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098" name="Text Box 306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099" name="Text Box 307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100" name="Text Box 307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101" name="Text Box 307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102" name="Text Box 307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103" name="Text Box 307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104" name="Text Box 307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105" name="Text Box 307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106" name="Text Box 307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107" name="Text Box 307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108" name="Text Box 307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109" name="Text Box 308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110" name="Text Box 308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111" name="Text Box 308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112" name="Text Box 308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113" name="Text Box 308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114" name="Text Box 308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115" name="Text Box 308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116" name="Text Box 308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117" name="Text Box 308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118" name="Text Box 308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119" name="Text Box 309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120" name="Text Box 309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121" name="Text Box 309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122" name="Text Box 309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123" name="Text Box 309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124" name="Text Box 309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125" name="Text Box 309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126" name="Text Box 309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127" name="Text Box 309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128" name="Text Box 309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129" name="Text Box 310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130" name="Text Box 310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131" name="Text Box 310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132" name="Text Box 310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133" name="Text Box 310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134" name="Text Box 310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135" name="Text Box 310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136" name="Text Box 310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137" name="Text Box 310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138" name="Text Box 310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139" name="Text Box 311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140" name="Text Box 311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141" name="Text Box 311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142" name="Text Box 311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143" name="Text Box 311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144" name="Text Box 311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145" name="Text Box 311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146" name="Text Box 311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147" name="Text Box 311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148" name="Text Box 311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149" name="Text Box 312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150" name="Text Box 312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151" name="Text Box 312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152" name="Text Box 312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153" name="Text Box 312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154" name="Text Box 312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155" name="Text Box 312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156" name="Text Box 312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157" name="Text Box 312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158" name="Text Box 312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159" name="Text Box 313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160" name="Text Box 313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161" name="Text Box 313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162" name="Text Box 313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163" name="Text Box 313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164" name="Text Box 313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165" name="Text Box 313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166" name="Text Box 313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167" name="Text Box 313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168" name="Text Box 313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169" name="Text Box 314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170" name="Text Box 314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171" name="Text Box 314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172" name="Text Box 314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173" name="Text Box 314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174" name="Text Box 314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175" name="Text Box 314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176" name="Text Box 314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177" name="Text Box 314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178" name="Text Box 314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179" name="Text Box 315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180" name="Text Box 315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181" name="Text Box 315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182" name="Text Box 315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183" name="Text Box 315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184" name="Text Box 315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185" name="Text Box 315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186" name="Text Box 315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187" name="Text Box 315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188" name="Text Box 315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189" name="Text Box 316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190" name="Text Box 316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191" name="Text Box 316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192" name="Text Box 316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193" name="Text Box 316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194" name="Text Box 316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195" name="Text Box 316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196" name="Text Box 316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197" name="Text Box 316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198" name="Text Box 316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199" name="Text Box 317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200" name="Text Box 317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201" name="Text Box 317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202" name="Text Box 317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203" name="Text Box 317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204" name="Text Box 317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205" name="Text Box 317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206" name="Text Box 317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207" name="Text Box 317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208" name="Text Box 317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209" name="Text Box 318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210" name="Text Box 318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211" name="Text Box 318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212" name="Text Box 318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213" name="Text Box 318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214" name="Text Box 318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215" name="Text Box 318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216" name="Text Box 318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217" name="Text Box 318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218" name="Text Box 318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219" name="Text Box 319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220" name="Text Box 319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221" name="Text Box 319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222" name="Text Box 319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223" name="Text Box 319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224" name="Text Box 319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225" name="Text Box 319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226" name="Text Box 319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227" name="Text Box 319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228" name="Text Box 319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229" name="Text Box 320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230" name="Text Box 320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231" name="Text Box 320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232" name="Text Box 320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233" name="Text Box 320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234" name="Text Box 320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235" name="Text Box 320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236" name="Text Box 320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237" name="Text Box 320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238" name="Text Box 320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239" name="Text Box 321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240" name="Text Box 321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241" name="Text Box 321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242" name="Text Box 321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243" name="Text Box 321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244" name="Text Box 321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245" name="Text Box 321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246" name="Text Box 321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247" name="Text Box 321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248" name="Text Box 321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249" name="Text Box 322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250" name="Text Box 322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251" name="Text Box 322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252" name="Text Box 322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253" name="Text Box 322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254" name="Text Box 322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255" name="Text Box 322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256" name="Text Box 322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257" name="Text Box 322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258" name="Text Box 322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259" name="Text Box 323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260" name="Text Box 323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261" name="Text Box 323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262" name="Text Box 323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263" name="Text Box 323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264" name="Text Box 323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265" name="Text Box 323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266" name="Text Box 323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267" name="Text Box 323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268" name="Text Box 323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269" name="Text Box 324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270" name="Text Box 324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271" name="Text Box 324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272" name="Text Box 324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273" name="Text Box 324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274" name="Text Box 324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275" name="Text Box 324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276" name="Text Box 324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277" name="Text Box 324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278" name="Text Box 324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279" name="Text Box 325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280" name="Text Box 325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281" name="Text Box 325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282" name="Text Box 325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283" name="Text Box 325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284" name="Text Box 325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285" name="Text Box 325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286" name="Text Box 325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287" name="Text Box 325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288" name="Text Box 325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289" name="Text Box 326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290" name="Text Box 326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291" name="Text Box 326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292" name="Text Box 326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293" name="Text Box 326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294" name="Text Box 326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295" name="Text Box 326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296" name="Text Box 326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297" name="Text Box 326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298" name="Text Box 326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299" name="Text Box 327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300" name="Text Box 327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301" name="Text Box 327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302" name="Text Box 327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303" name="Text Box 327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304" name="Text Box 327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305" name="Text Box 327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306" name="Text Box 327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307" name="Text Box 327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308" name="Text Box 327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309" name="Text Box 328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310" name="Text Box 328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311" name="Text Box 328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312" name="Text Box 328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313" name="Text Box 328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314" name="Text Box 328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315" name="Text Box 328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316" name="Text Box 328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317" name="Text Box 328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318" name="Text Box 328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319" name="Text Box 329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320" name="Text Box 329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321" name="Text Box 329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322" name="Text Box 329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323" name="Text Box 329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324" name="Text Box 329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325" name="Text Box 329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326" name="Text Box 329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327" name="Text Box 329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328" name="Text Box 329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329" name="Text Box 330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330" name="Text Box 330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331" name="Text Box 330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332" name="Text Box 330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333" name="Text Box 330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334" name="Text Box 330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335" name="Text Box 330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336" name="Text Box 330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337" name="Text Box 330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338" name="Text Box 330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339" name="Text Box 331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340" name="Text Box 331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341" name="Text Box 331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342" name="Text Box 331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343" name="Text Box 331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344" name="Text Box 331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345" name="Text Box 331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346" name="Text Box 331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347" name="Text Box 331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348" name="Text Box 331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349" name="Text Box 332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350" name="Text Box 332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351" name="Text Box 332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352" name="Text Box 332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353" name="Text Box 332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354" name="Text Box 332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355" name="Text Box 332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356" name="Text Box 332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357" name="Text Box 332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358" name="Text Box 332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359" name="Text Box 333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360" name="Text Box 333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361" name="Text Box 333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362" name="Text Box 333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363" name="Text Box 333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364" name="Text Box 333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365" name="Text Box 333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366" name="Text Box 333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367" name="Text Box 333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368" name="Text Box 333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369" name="Text Box 334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370" name="Text Box 334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371" name="Text Box 334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372" name="Text Box 334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373" name="Text Box 334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374" name="Text Box 334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375" name="Text Box 334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376" name="Text Box 334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377" name="Text Box 334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378" name="Text Box 334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379" name="Text Box 335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380" name="Text Box 335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381" name="Text Box 335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382" name="Text Box 335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383" name="Text Box 335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384" name="Text Box 335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385" name="Text Box 335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386" name="Text Box 335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387" name="Text Box 335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388" name="Text Box 335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389" name="Text Box 336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390" name="Text Box 336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391" name="Text Box 336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392" name="Text Box 336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393" name="Text Box 336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394" name="Text Box 336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395" name="Text Box 336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396" name="Text Box 336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397" name="Text Box 336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398" name="Text Box 336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399" name="Text Box 337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400" name="Text Box 337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401" name="Text Box 337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402" name="Text Box 337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403" name="Text Box 337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404" name="Text Box 337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405" name="Text Box 337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406" name="Text Box 337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407" name="Text Box 337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408" name="Text Box 337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409" name="Text Box 338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410" name="Text Box 338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411" name="Text Box 338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412" name="Text Box 338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413" name="Text Box 338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414" name="Text Box 338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415" name="Text Box 338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416" name="Text Box 338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417" name="Text Box 338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418" name="Text Box 338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419" name="Text Box 339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420" name="Text Box 339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421" name="Text Box 339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422" name="Text Box 339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423" name="Text Box 339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424" name="Text Box 339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425" name="Text Box 339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426" name="Text Box 339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427" name="Text Box 339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428" name="Text Box 339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429" name="Text Box 340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430" name="Text Box 340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431" name="Text Box 340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432" name="Text Box 340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433" name="Text Box 340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434" name="Text Box 340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435" name="Text Box 340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436" name="Text Box 340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437" name="Text Box 340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438" name="Text Box 340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439" name="Text Box 341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440" name="Text Box 341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441" name="Text Box 341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442" name="Text Box 341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443" name="Text Box 341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444" name="Text Box 341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445" name="Text Box 341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446" name="Text Box 341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447" name="Text Box 341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448" name="Text Box 341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449" name="Text Box 342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450" name="Text Box 342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451" name="Text Box 342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452" name="Text Box 342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453" name="Text Box 342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454" name="Text Box 342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455" name="Text Box 342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456" name="Text Box 342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457" name="Text Box 342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458" name="Text Box 342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459" name="Text Box 343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460" name="Text Box 343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461" name="Text Box 343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462" name="Text Box 343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463" name="Text Box 343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464" name="Text Box 343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465" name="Text Box 343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466" name="Text Box 343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467" name="Text Box 343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468" name="Text Box 343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469" name="Text Box 344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470" name="Text Box 344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471" name="Text Box 344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472" name="Text Box 344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473" name="Text Box 344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474" name="Text Box 344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475" name="Text Box 344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476" name="Text Box 344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477" name="Text Box 344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478" name="Text Box 344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479" name="Text Box 345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480" name="Text Box 345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481" name="Text Box 345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482" name="Text Box 345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483" name="Text Box 345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484" name="Text Box 345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485" name="Text Box 345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486" name="Text Box 345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487" name="Text Box 345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488" name="Text Box 345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489" name="Text Box 346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490" name="Text Box 346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491" name="Text Box 346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492" name="Text Box 346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493" name="Text Box 346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494" name="Text Box 346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495" name="Text Box 346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496" name="Text Box 346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497" name="Text Box 346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498" name="Text Box 346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499" name="Text Box 347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500" name="Text Box 347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501" name="Text Box 347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502" name="Text Box 347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503" name="Text Box 347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504" name="Text Box 347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505" name="Text Box 347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506" name="Text Box 347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507" name="Text Box 347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508" name="Text Box 347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509" name="Text Box 348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510" name="Text Box 348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511" name="Text Box 348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512" name="Text Box 348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513" name="Text Box 348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514" name="Text Box 348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515" name="Text Box 348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516" name="Text Box 348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517" name="Text Box 348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518" name="Text Box 348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519" name="Text Box 349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520" name="Text Box 349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521" name="Text Box 349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522" name="Text Box 349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523" name="Text Box 349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524" name="Text Box 349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525" name="Text Box 349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526" name="Text Box 349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527" name="Text Box 349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528" name="Text Box 349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529" name="Text Box 350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530" name="Text Box 350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531" name="Text Box 350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532" name="Text Box 350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533" name="Text Box 350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534" name="Text Box 350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535" name="Text Box 350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536" name="Text Box 350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537" name="Text Box 350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538" name="Text Box 350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539" name="Text Box 351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540" name="Text Box 351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541" name="Text Box 351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542" name="Text Box 351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543" name="Text Box 351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544" name="Text Box 351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545" name="Text Box 351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546" name="Text Box 351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547" name="Text Box 351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548" name="Text Box 351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549" name="Text Box 352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550" name="Text Box 352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551" name="Text Box 352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552" name="Text Box 352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553" name="Text Box 352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554" name="Text Box 352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555" name="Text Box 352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556" name="Text Box 352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557" name="Text Box 352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558" name="Text Box 352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559" name="Text Box 353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560" name="Text Box 353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561" name="Text Box 353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562" name="Text Box 353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563" name="Text Box 353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564" name="Text Box 353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565" name="Text Box 353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566" name="Text Box 353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567" name="Text Box 353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568" name="Text Box 353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569" name="Text Box 354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570" name="Text Box 354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571" name="Text Box 354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572" name="Text Box 354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573" name="Text Box 354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574" name="Text Box 354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575" name="Text Box 354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576" name="Text Box 354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577" name="Text Box 354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578" name="Text Box 354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579" name="Text Box 355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580" name="Text Box 355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581" name="Text Box 355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582" name="Text Box 355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583" name="Text Box 355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584" name="Text Box 355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585" name="Text Box 355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586" name="Text Box 355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587" name="Text Box 355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588" name="Text Box 355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589" name="Text Box 356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590" name="Text Box 356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591" name="Text Box 356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592" name="Text Box 356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593" name="Text Box 356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594" name="Text Box 356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595" name="Text Box 356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596" name="Text Box 356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597" name="Text Box 356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598" name="Text Box 356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599" name="Text Box 357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600" name="Text Box 357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601" name="Text Box 357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602" name="Text Box 357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603" name="Text Box 357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604" name="Text Box 357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605" name="Text Box 357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606" name="Text Box 357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607" name="Text Box 357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608" name="Text Box 357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609" name="Text Box 358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610" name="Text Box 358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611" name="Text Box 358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612" name="Text Box 358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613" name="Text Box 358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614" name="Text Box 358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615" name="Text Box 358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616" name="Text Box 358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617" name="Text Box 358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618" name="Text Box 358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619" name="Text Box 359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620" name="Text Box 359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621" name="Text Box 359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622" name="Text Box 359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623" name="Text Box 359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624" name="Text Box 359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625" name="Text Box 359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626" name="Text Box 359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627" name="Text Box 359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628" name="Text Box 359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629" name="Text Box 360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630" name="Text Box 360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631" name="Text Box 360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632" name="Text Box 360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633" name="Text Box 360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634" name="Text Box 360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635" name="Text Box 360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636" name="Text Box 360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637" name="Text Box 360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638" name="Text Box 360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639" name="Text Box 361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640" name="Text Box 361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641" name="Text Box 361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642" name="Text Box 361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643" name="Text Box 361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644" name="Text Box 361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645" name="Text Box 361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646" name="Text Box 361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647" name="Text Box 361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648" name="Text Box 361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649" name="Text Box 362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650" name="Text Box 362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651" name="Text Box 362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652" name="Text Box 362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653" name="Text Box 362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654" name="Text Box 362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655" name="Text Box 362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656" name="Text Box 362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657" name="Text Box 362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658" name="Text Box 362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659" name="Text Box 363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660" name="Text Box 363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661" name="Text Box 363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662" name="Text Box 363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663" name="Text Box 363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664" name="Text Box 363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665" name="Text Box 363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666" name="Text Box 363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667" name="Text Box 363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668" name="Text Box 363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669" name="Text Box 364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670" name="Text Box 364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671" name="Text Box 364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672" name="Text Box 364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673" name="Text Box 364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674" name="Text Box 364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675" name="Text Box 364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676" name="Text Box 364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677" name="Text Box 364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678" name="Text Box 364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679" name="Text Box 365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680" name="Text Box 365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681" name="Text Box 365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682" name="Text Box 365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683" name="Text Box 365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684" name="Text Box 365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685" name="Text Box 365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686" name="Text Box 365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687" name="Text Box 365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688" name="Text Box 365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689" name="Text Box 366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690" name="Text Box 366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691" name="Text Box 366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692" name="Text Box 366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693" name="Text Box 366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694" name="Text Box 366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695" name="Text Box 366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696" name="Text Box 366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697" name="Text Box 366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698" name="Text Box 366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699" name="Text Box 367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700" name="Text Box 367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701" name="Text Box 367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702" name="Text Box 367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703" name="Text Box 367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704" name="Text Box 367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705" name="Text Box 367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706" name="Text Box 367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707" name="Text Box 367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708" name="Text Box 367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709" name="Text Box 368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710" name="Text Box 368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711" name="Text Box 368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712" name="Text Box 368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713" name="Text Box 368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714" name="Text Box 368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715" name="Text Box 368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716" name="Text Box 368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717" name="Text Box 368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718" name="Text Box 368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719" name="Text Box 369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720" name="Text Box 369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721" name="Text Box 369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722" name="Text Box 369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723" name="Text Box 369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724" name="Text Box 369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725" name="Text Box 369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726" name="Text Box 369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727" name="Text Box 369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728" name="Text Box 369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729" name="Text Box 370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730" name="Text Box 370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731" name="Text Box 370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732" name="Text Box 370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733" name="Text Box 370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734" name="Text Box 370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735" name="Text Box 370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736" name="Text Box 370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737" name="Text Box 370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738" name="Text Box 370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739" name="Text Box 371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740" name="Text Box 371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741" name="Text Box 371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742" name="Text Box 371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743" name="Text Box 371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744" name="Text Box 371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745" name="Text Box 371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746" name="Text Box 371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747" name="Text Box 371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748" name="Text Box 371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749" name="Text Box 372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750" name="Text Box 372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751" name="Text Box 372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752" name="Text Box 372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753" name="Text Box 372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754" name="Text Box 372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755" name="Text Box 372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756" name="Text Box 372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757" name="Text Box 372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758" name="Text Box 372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759" name="Text Box 373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760" name="Text Box 373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761" name="Text Box 373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762" name="Text Box 373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763" name="Text Box 373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764" name="Text Box 373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765" name="Text Box 373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766" name="Text Box 373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767" name="Text Box 373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768" name="Text Box 373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769" name="Text Box 374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770" name="Text Box 374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771" name="Text Box 374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772" name="Text Box 374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773" name="Text Box 374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774" name="Text Box 374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775" name="Text Box 374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776" name="Text Box 374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777" name="Text Box 374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778" name="Text Box 374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779" name="Text Box 375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780" name="Text Box 375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781" name="Text Box 375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782" name="Text Box 375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783" name="Text Box 375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784" name="Text Box 375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785" name="Text Box 375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786" name="Text Box 375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787" name="Text Box 375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788" name="Text Box 375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789" name="Text Box 376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790" name="Text Box 376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791" name="Text Box 376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792" name="Text Box 376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793" name="Text Box 376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794" name="Text Box 376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795" name="Text Box 376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796" name="Text Box 376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797" name="Text Box 376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798" name="Text Box 376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799" name="Text Box 377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800" name="Text Box 377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801" name="Text Box 377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802" name="Text Box 377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803" name="Text Box 377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804" name="Text Box 377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805" name="Text Box 377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806" name="Text Box 377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807" name="Text Box 377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808" name="Text Box 377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809" name="Text Box 378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810" name="Text Box 378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811" name="Text Box 378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812" name="Text Box 378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813" name="Text Box 378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814" name="Text Box 378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815" name="Text Box 378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816" name="Text Box 378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817" name="Text Box 378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818" name="Text Box 378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819" name="Text Box 379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820" name="Text Box 379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821" name="Text Box 379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822" name="Text Box 379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823" name="Text Box 379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824" name="Text Box 379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825" name="Text Box 379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826" name="Text Box 379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827" name="Text Box 379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828" name="Text Box 379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829" name="Text Box 380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830" name="Text Box 380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831" name="Text Box 380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832" name="Text Box 380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833" name="Text Box 380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834" name="Text Box 380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835" name="Text Box 380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836" name="Text Box 380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837" name="Text Box 380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838" name="Text Box 380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839" name="Text Box 381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840" name="Text Box 381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841" name="Text Box 381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842" name="Text Box 381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843" name="Text Box 381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844" name="Text Box 381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845" name="Text Box 381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846" name="Text Box 381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847" name="Text Box 381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848" name="Text Box 381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849" name="Text Box 382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850" name="Text Box 382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851" name="Text Box 382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852" name="Text Box 382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853" name="Text Box 382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854" name="Text Box 382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855" name="Text Box 382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856" name="Text Box 382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857" name="Text Box 382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858" name="Text Box 382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859" name="Text Box 383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860" name="Text Box 383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861" name="Text Box 383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862" name="Text Box 383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863" name="Text Box 383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864" name="Text Box 383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865" name="Text Box 383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866" name="Text Box 383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867" name="Text Box 383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868" name="Text Box 383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869" name="Text Box 384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870" name="Text Box 384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871" name="Text Box 384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872" name="Text Box 384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873" name="Text Box 384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874" name="Text Box 384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875" name="Text Box 384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876" name="Text Box 384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877" name="Text Box 384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878" name="Text Box 384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879" name="Text Box 385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880" name="Text Box 385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881" name="Text Box 385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882" name="Text Box 385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883" name="Text Box 385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884" name="Text Box 385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885" name="Text Box 385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886" name="Text Box 385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887" name="Text Box 385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888" name="Text Box 385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889" name="Text Box 386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890" name="Text Box 386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891" name="Text Box 386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892" name="Text Box 386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893" name="Text Box 386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894" name="Text Box 386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895" name="Text Box 386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896" name="Text Box 386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897" name="Text Box 386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898" name="Text Box 386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899" name="Text Box 387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900" name="Text Box 387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901" name="Text Box 387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902" name="Text Box 387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903" name="Text Box 387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904" name="Text Box 387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905" name="Text Box 387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906" name="Text Box 387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907" name="Text Box 387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908" name="Text Box 387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909" name="Text Box 388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910" name="Text Box 388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911" name="Text Box 388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912" name="Text Box 388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913" name="Text Box 388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914" name="Text Box 388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915" name="Text Box 388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916" name="Text Box 388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917" name="Text Box 388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918" name="Text Box 388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919" name="Text Box 389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920" name="Text Box 389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921" name="Text Box 389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922" name="Text Box 389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923" name="Text Box 389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924" name="Text Box 389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925" name="Text Box 389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926" name="Text Box 389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927" name="Text Box 389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928" name="Text Box 389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929" name="Text Box 390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930" name="Text Box 390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931" name="Text Box 390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932" name="Text Box 390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933" name="Text Box 390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934" name="Text Box 390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935" name="Text Box 390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936" name="Text Box 390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937" name="Text Box 390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938" name="Text Box 390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939" name="Text Box 391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940" name="Text Box 391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941" name="Text Box 391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942" name="Text Box 391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943" name="Text Box 391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944" name="Text Box 391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945" name="Text Box 391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946" name="Text Box 391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947" name="Text Box 391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948" name="Text Box 391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949" name="Text Box 392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950" name="Text Box 392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951" name="Text Box 392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952" name="Text Box 392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953" name="Text Box 392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954" name="Text Box 392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955" name="Text Box 392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956" name="Text Box 392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957" name="Text Box 392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958" name="Text Box 392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959" name="Text Box 393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960" name="Text Box 393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961" name="Text Box 393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962" name="Text Box 393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963" name="Text Box 393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964" name="Text Box 393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965" name="Text Box 393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966" name="Text Box 393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967" name="Text Box 393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968" name="Text Box 393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969" name="Text Box 394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970" name="Text Box 394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971" name="Text Box 394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972" name="Text Box 394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973" name="Text Box 394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974" name="Text Box 394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975" name="Text Box 394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976" name="Text Box 394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977" name="Text Box 394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978" name="Text Box 394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979" name="Text Box 395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980" name="Text Box 395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981" name="Text Box 395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982" name="Text Box 395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983" name="Text Box 395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984" name="Text Box 395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985" name="Text Box 395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986" name="Text Box 395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987" name="Text Box 395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988" name="Text Box 395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989" name="Text Box 396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990" name="Text Box 396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991" name="Text Box 396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992" name="Text Box 396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993" name="Text Box 396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994" name="Text Box 396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995" name="Text Box 396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996" name="Text Box 396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997" name="Text Box 396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998" name="Text Box 396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6999" name="Text Box 397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000" name="Text Box 397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001" name="Text Box 397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002" name="Text Box 397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003" name="Text Box 397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004" name="Text Box 397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005" name="Text Box 397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006" name="Text Box 397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007" name="Text Box 397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008" name="Text Box 397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009" name="Text Box 398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010" name="Text Box 398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011" name="Text Box 398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012" name="Text Box 398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013" name="Text Box 398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014" name="Text Box 398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015" name="Text Box 398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016" name="Text Box 398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017" name="Text Box 398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018" name="Text Box 398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019" name="Text Box 399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020" name="Text Box 399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021" name="Text Box 399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022" name="Text Box 399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023" name="Text Box 399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024" name="Text Box 399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025" name="Text Box 399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026" name="Text Box 399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027" name="Text Box 399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028" name="Text Box 399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029" name="Text Box 400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030" name="Text Box 400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031" name="Text Box 400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032" name="Text Box 400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033" name="Text Box 400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034" name="Text Box 400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035" name="Text Box 400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036" name="Text Box 400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037" name="Text Box 400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038" name="Text Box 400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039" name="Text Box 401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040" name="Text Box 401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041" name="Text Box 401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042" name="Text Box 401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043" name="Text Box 401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044" name="Text Box 401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045" name="Text Box 401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046" name="Text Box 401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047" name="Text Box 401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048" name="Text Box 401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049" name="Text Box 402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050" name="Text Box 402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051" name="Text Box 402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052" name="Text Box 402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053" name="Text Box 402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054" name="Text Box 402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055" name="Text Box 402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056" name="Text Box 402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057" name="Text Box 402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058" name="Text Box 402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059" name="Text Box 403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060" name="Text Box 403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061" name="Text Box 403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062" name="Text Box 403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063" name="Text Box 403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064" name="Text Box 403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065" name="Text Box 403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066" name="Text Box 403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067" name="Text Box 403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068" name="Text Box 403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069" name="Text Box 404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070" name="Text Box 404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071" name="Text Box 404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072" name="Text Box 404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073" name="Text Box 404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074" name="Text Box 404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075" name="Text Box 404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076" name="Text Box 404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077" name="Text Box 404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078" name="Text Box 404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079" name="Text Box 405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080" name="Text Box 405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081" name="Text Box 405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082" name="Text Box 405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083" name="Text Box 405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084" name="Text Box 405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085" name="Text Box 405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086" name="Text Box 405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087" name="Text Box 405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088" name="Text Box 405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089" name="Text Box 406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090" name="Text Box 406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091" name="Text Box 406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092" name="Text Box 406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093" name="Text Box 406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094" name="Text Box 406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095" name="Text Box 406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096" name="Text Box 406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097" name="Text Box 406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098" name="Text Box 406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099" name="Text Box 407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100" name="Text Box 407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101" name="Text Box 407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102" name="Text Box 407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103" name="Text Box 407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104" name="Text Box 407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105" name="Text Box 407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106" name="Text Box 407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107" name="Text Box 407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108" name="Text Box 407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109" name="Text Box 408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110" name="Text Box 408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111" name="Text Box 408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112" name="Text Box 408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113" name="Text Box 408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114" name="Text Box 408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115" name="Text Box 408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116" name="Text Box 408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117" name="Text Box 408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118" name="Text Box 408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119" name="Text Box 409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120" name="Text Box 409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121" name="Text Box 409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122" name="Text Box 409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123" name="Text Box 409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124" name="Text Box 409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125" name="Text Box 409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126" name="Text Box 409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127" name="Text Box 409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128" name="Text Box 409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129" name="Text Box 410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130" name="Text Box 410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131" name="Text Box 410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132" name="Text Box 410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133" name="Text Box 410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134" name="Text Box 410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135" name="Text Box 410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136" name="Text Box 410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137" name="Text Box 410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138" name="Text Box 410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139" name="Text Box 411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140" name="Text Box 411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141" name="Text Box 411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142" name="Text Box 411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143" name="Text Box 411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144" name="Text Box 411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145" name="Text Box 411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146" name="Text Box 411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147" name="Text Box 411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148" name="Text Box 411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149" name="Text Box 412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150" name="Text Box 412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151" name="Text Box 412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152" name="Text Box 412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153" name="Text Box 412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154" name="Text Box 412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155" name="Text Box 412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156" name="Text Box 412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157" name="Text Box 412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158" name="Text Box 412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159" name="Text Box 413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160" name="Text Box 413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161" name="Text Box 413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162" name="Text Box 413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163" name="Text Box 413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164" name="Text Box 413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165" name="Text Box 413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166" name="Text Box 413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167" name="Text Box 413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168" name="Text Box 413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169" name="Text Box 414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170" name="Text Box 414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171" name="Text Box 414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172" name="Text Box 414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173" name="Text Box 414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174" name="Text Box 414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175" name="Text Box 414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176" name="Text Box 414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177" name="Text Box 414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178" name="Text Box 414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179" name="Text Box 415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180" name="Text Box 415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181" name="Text Box 415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182" name="Text Box 415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183" name="Text Box 415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184" name="Text Box 415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185" name="Text Box 415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186" name="Text Box 415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187" name="Text Box 415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188" name="Text Box 415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189" name="Text Box 416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190" name="Text Box 416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191" name="Text Box 416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192" name="Text Box 416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193" name="Text Box 416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194" name="Text Box 416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195" name="Text Box 416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196" name="Text Box 416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197" name="Text Box 416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198" name="Text Box 416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199" name="Text Box 417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200" name="Text Box 417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201" name="Text Box 417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202" name="Text Box 417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203" name="Text Box 417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204" name="Text Box 417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205" name="Text Box 417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206" name="Text Box 417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207" name="Text Box 417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208" name="Text Box 417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209" name="Text Box 418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210" name="Text Box 418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211" name="Text Box 418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212" name="Text Box 418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213" name="Text Box 418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214" name="Text Box 418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215" name="Text Box 418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216" name="Text Box 418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217" name="Text Box 418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218" name="Text Box 418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219" name="Text Box 419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220" name="Text Box 419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221" name="Text Box 419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222" name="Text Box 419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223" name="Text Box 419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224" name="Text Box 419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225" name="Text Box 419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226" name="Text Box 419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227" name="Text Box 419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228" name="Text Box 419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229" name="Text Box 420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230" name="Text Box 420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231" name="Text Box 420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232" name="Text Box 420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233" name="Text Box 420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234" name="Text Box 420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235" name="Text Box 420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236" name="Text Box 420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237" name="Text Box 420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238" name="Text Box 420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239" name="Text Box 421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240" name="Text Box 421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241" name="Text Box 421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242" name="Text Box 421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243" name="Text Box 421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244" name="Text Box 421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245" name="Text Box 421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246" name="Text Box 421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247" name="Text Box 421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248" name="Text Box 421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249" name="Text Box 422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250" name="Text Box 422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251" name="Text Box 422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252" name="Text Box 422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253" name="Text Box 422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254" name="Text Box 422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255" name="Text Box 422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256" name="Text Box 422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257" name="Text Box 422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258" name="Text Box 422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259" name="Text Box 423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260" name="Text Box 423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261" name="Text Box 423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262" name="Text Box 423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263" name="Text Box 423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264" name="Text Box 423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265" name="Text Box 423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266" name="Text Box 423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267" name="Text Box 423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268" name="Text Box 423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269" name="Text Box 424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270" name="Text Box 424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271" name="Text Box 424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272" name="Text Box 424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273" name="Text Box 424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274" name="Text Box 424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275" name="Text Box 424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276" name="Text Box 424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277" name="Text Box 424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278" name="Text Box 424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279" name="Text Box 425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280" name="Text Box 425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281" name="Text Box 425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282" name="Text Box 425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283" name="Text Box 425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284" name="Text Box 425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285" name="Text Box 425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286" name="Text Box 425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287" name="Text Box 425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288" name="Text Box 425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289" name="Text Box 426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290" name="Text Box 426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291" name="Text Box 426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292" name="Text Box 426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293" name="Text Box 426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294" name="Text Box 426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295" name="Text Box 426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296" name="Text Box 426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297" name="Text Box 426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298" name="Text Box 426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299" name="Text Box 427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300" name="Text Box 427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301" name="Text Box 427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302" name="Text Box 427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303" name="Text Box 427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304" name="Text Box 427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305" name="Text Box 427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306" name="Text Box 427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307" name="Text Box 427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308" name="Text Box 427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309" name="Text Box 428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310" name="Text Box 428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311" name="Text Box 428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312" name="Text Box 428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313" name="Text Box 428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314" name="Text Box 428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315" name="Text Box 428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316" name="Text Box 428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317" name="Text Box 428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318" name="Text Box 428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319" name="Text Box 429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320" name="Text Box 429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321" name="Text Box 429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322" name="Text Box 429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323" name="Text Box 429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324" name="Text Box 429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325" name="Text Box 429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326" name="Text Box 429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327" name="Text Box 429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328" name="Text Box 429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329" name="Text Box 430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330" name="Text Box 430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331" name="Text Box 430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332" name="Text Box 430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333" name="Text Box 430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334" name="Text Box 430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335" name="Text Box 430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336" name="Text Box 430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337" name="Text Box 430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338" name="Text Box 430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339" name="Text Box 431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340" name="Text Box 431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341" name="Text Box 431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342" name="Text Box 431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343" name="Text Box 431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344" name="Text Box 431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345" name="Text Box 431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346" name="Text Box 431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347" name="Text Box 431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348" name="Text Box 431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349" name="Text Box 432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350" name="Text Box 432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351" name="Text Box 432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352" name="Text Box 432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353" name="Text Box 432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354" name="Text Box 432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355" name="Text Box 432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356" name="Text Box 432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357" name="Text Box 432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358" name="Text Box 432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359" name="Text Box 433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360" name="Text Box 433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361" name="Text Box 433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362" name="Text Box 433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363" name="Text Box 433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364" name="Text Box 433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365" name="Text Box 433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366" name="Text Box 433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367" name="Text Box 433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368" name="Text Box 433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369" name="Text Box 434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370" name="Text Box 434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371" name="Text Box 434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372" name="Text Box 434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373" name="Text Box 434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374" name="Text Box 434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375" name="Text Box 434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376" name="Text Box 434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377" name="Text Box 434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378" name="Text Box 434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379" name="Text Box 435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380" name="Text Box 435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381" name="Text Box 435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382" name="Text Box 435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383" name="Text Box 435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384" name="Text Box 435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385" name="Text Box 435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386" name="Text Box 435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387" name="Text Box 435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388" name="Text Box 435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389" name="Text Box 436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390" name="Text Box 436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391" name="Text Box 436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392" name="Text Box 436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393" name="Text Box 436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394" name="Text Box 436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395" name="Text Box 436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396" name="Text Box 436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397" name="Text Box 436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398" name="Text Box 436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399" name="Text Box 437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400" name="Text Box 437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401" name="Text Box 437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402" name="Text Box 437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403" name="Text Box 437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404" name="Text Box 437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405" name="Text Box 437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406" name="Text Box 437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407" name="Text Box 437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408" name="Text Box 437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409" name="Text Box 438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410" name="Text Box 438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411" name="Text Box 438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412" name="Text Box 438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413" name="Text Box 438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414" name="Text Box 438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415" name="Text Box 438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416" name="Text Box 438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417" name="Text Box 438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418" name="Text Box 438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419" name="Text Box 439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420" name="Text Box 439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421" name="Text Box 439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422" name="Text Box 439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423" name="Text Box 439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424" name="Text Box 439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425" name="Text Box 439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426" name="Text Box 439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427" name="Text Box 439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428" name="Text Box 439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429" name="Text Box 440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430" name="Text Box 440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431" name="Text Box 440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432" name="Text Box 440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433" name="Text Box 440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434" name="Text Box 440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435" name="Text Box 440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436" name="Text Box 440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437" name="Text Box 440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438" name="Text Box 440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439" name="Text Box 441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440" name="Text Box 441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441" name="Text Box 441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442" name="Text Box 441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443" name="Text Box 441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444" name="Text Box 441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445" name="Text Box 441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446" name="Text Box 441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447" name="Text Box 441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448" name="Text Box 441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449" name="Text Box 442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450" name="Text Box 442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451" name="Text Box 442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452" name="Text Box 442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453" name="Text Box 442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454" name="Text Box 442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455" name="Text Box 442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456" name="Text Box 442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457" name="Text Box 442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458" name="Text Box 442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459" name="Text Box 443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460" name="Text Box 443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461" name="Text Box 443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462" name="Text Box 443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463" name="Text Box 443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464" name="Text Box 443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465" name="Text Box 443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466" name="Text Box 443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467" name="Text Box 443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468" name="Text Box 443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469" name="Text Box 444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470" name="Text Box 444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471" name="Text Box 444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472" name="Text Box 444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473" name="Text Box 444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474" name="Text Box 444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475" name="Text Box 444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476" name="Text Box 444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477" name="Text Box 444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478" name="Text Box 444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479" name="Text Box 445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480" name="Text Box 445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481" name="Text Box 445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482" name="Text Box 445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483" name="Text Box 445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484" name="Text Box 445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485" name="Text Box 445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486" name="Text Box 445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487" name="Text Box 445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488" name="Text Box 445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489" name="Text Box 446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490" name="Text Box 446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491" name="Text Box 446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492" name="Text Box 446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493" name="Text Box 446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494" name="Text Box 446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495" name="Text Box 446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496" name="Text Box 446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497" name="Text Box 446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498" name="Text Box 446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499" name="Text Box 447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500" name="Text Box 447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501" name="Text Box 447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502" name="Text Box 447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503" name="Text Box 447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504" name="Text Box 447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505" name="Text Box 447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506" name="Text Box 447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507" name="Text Box 447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508" name="Text Box 447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509" name="Text Box 448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510" name="Text Box 448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511" name="Text Box 448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512" name="Text Box 448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513" name="Text Box 448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514" name="Text Box 448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515" name="Text Box 448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516" name="Text Box 448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517" name="Text Box 448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518" name="Text Box 448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519" name="Text Box 449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520" name="Text Box 449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521" name="Text Box 449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522" name="Text Box 449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523" name="Text Box 449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524" name="Text Box 449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525" name="Text Box 449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526" name="Text Box 449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527" name="Text Box 449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528" name="Text Box 449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529" name="Text Box 450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530" name="Text Box 450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531" name="Text Box 450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532" name="Text Box 450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533" name="Text Box 450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534" name="Text Box 450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535" name="Text Box 450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536" name="Text Box 450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537" name="Text Box 450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538" name="Text Box 450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539" name="Text Box 451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540" name="Text Box 451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541" name="Text Box 451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542" name="Text Box 451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543" name="Text Box 451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544" name="Text Box 451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545" name="Text Box 451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546" name="Text Box 451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547" name="Text Box 451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548" name="Text Box 451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549" name="Text Box 452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550" name="Text Box 452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551" name="Text Box 452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552" name="Text Box 452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553" name="Text Box 452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554" name="Text Box 452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555" name="Text Box 452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556" name="Text Box 452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557" name="Text Box 452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558" name="Text Box 452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559" name="Text Box 453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560" name="Text Box 453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561" name="Text Box 453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562" name="Text Box 453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563" name="Text Box 453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564" name="Text Box 453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565" name="Text Box 453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566" name="Text Box 453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567" name="Text Box 453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568" name="Text Box 453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569" name="Text Box 454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570" name="Text Box 454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571" name="Text Box 454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572" name="Text Box 454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573" name="Text Box 454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574" name="Text Box 454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575" name="Text Box 454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576" name="Text Box 454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577" name="Text Box 454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578" name="Text Box 454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579" name="Text Box 455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580" name="Text Box 455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581" name="Text Box 455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582" name="Text Box 455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583" name="Text Box 455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584" name="Text Box 455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585" name="Text Box 455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586" name="Text Box 455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587" name="Text Box 455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588" name="Text Box 455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589" name="Text Box 456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590" name="Text Box 456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591" name="Text Box 456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592" name="Text Box 456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593" name="Text Box 456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594" name="Text Box 456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595" name="Text Box 456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596" name="Text Box 456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597" name="Text Box 456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598" name="Text Box 456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599" name="Text Box 457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600" name="Text Box 457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601" name="Text Box 457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602" name="Text Box 457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603" name="Text Box 457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604" name="Text Box 457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605" name="Text Box 457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606" name="Text Box 457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607" name="Text Box 457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608" name="Text Box 457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609" name="Text Box 458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610" name="Text Box 458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611" name="Text Box 458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612" name="Text Box 458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613" name="Text Box 458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614" name="Text Box 458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615" name="Text Box 458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616" name="Text Box 458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617" name="Text Box 458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618" name="Text Box 458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619" name="Text Box 459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620" name="Text Box 459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621" name="Text Box 459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622" name="Text Box 459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623" name="Text Box 459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624" name="Text Box 459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625" name="Text Box 459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626" name="Text Box 459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627" name="Text Box 459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628" name="Text Box 459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629" name="Text Box 460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630" name="Text Box 460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631" name="Text Box 460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632" name="Text Box 460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633" name="Text Box 460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634" name="Text Box 460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635" name="Text Box 460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636" name="Text Box 460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637" name="Text Box 460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638" name="Text Box 460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639" name="Text Box 461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640" name="Text Box 461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641" name="Text Box 461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642" name="Text Box 461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643" name="Text Box 461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644" name="Text Box 461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645" name="Text Box 461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646" name="Text Box 461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647" name="Text Box 461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648" name="Text Box 461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649" name="Text Box 462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650" name="Text Box 462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651" name="Text Box 462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652" name="Text Box 462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653" name="Text Box 462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654" name="Text Box 462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655" name="Text Box 462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656" name="Text Box 462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657" name="Text Box 462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658" name="Text Box 462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659" name="Text Box 463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660" name="Text Box 463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661" name="Text Box 463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662" name="Text Box 463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663" name="Text Box 463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664" name="Text Box 463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665" name="Text Box 463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666" name="Text Box 463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667" name="Text Box 463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668" name="Text Box 463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669" name="Text Box 464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670" name="Text Box 464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671" name="Text Box 464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672" name="Text Box 464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673" name="Text Box 464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674" name="Text Box 464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675" name="Text Box 464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676" name="Text Box 464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677" name="Text Box 464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678" name="Text Box 464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679" name="Text Box 465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680" name="Text Box 465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681" name="Text Box 465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682" name="Text Box 465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683" name="Text Box 465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684" name="Text Box 465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685" name="Text Box 465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686" name="Text Box 465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687" name="Text Box 465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688" name="Text Box 465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689" name="Text Box 466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690" name="Text Box 466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691" name="Text Box 466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692" name="Text Box 466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693" name="Text Box 466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694" name="Text Box 466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695" name="Text Box 466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696" name="Text Box 466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697" name="Text Box 466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698" name="Text Box 466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699" name="Text Box 467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700" name="Text Box 467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701" name="Text Box 467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702" name="Text Box 467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703" name="Text Box 467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704" name="Text Box 467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705" name="Text Box 467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706" name="Text Box 467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707" name="Text Box 467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708" name="Text Box 467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709" name="Text Box 468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710" name="Text Box 468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711" name="Text Box 468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712" name="Text Box 468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713" name="Text Box 468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714" name="Text Box 468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715" name="Text Box 468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716" name="Text Box 468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717" name="Text Box 468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718" name="Text Box 468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719" name="Text Box 469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720" name="Text Box 469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721" name="Text Box 469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722" name="Text Box 469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723" name="Text Box 469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724" name="Text Box 469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725" name="Text Box 469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726" name="Text Box 469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727" name="Text Box 469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728" name="Text Box 469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729" name="Text Box 470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730" name="Text Box 470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731" name="Text Box 470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732" name="Text Box 470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733" name="Text Box 470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734" name="Text Box 470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735" name="Text Box 470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736" name="Text Box 470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737" name="Text Box 470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738" name="Text Box 470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739" name="Text Box 471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740" name="Text Box 471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741" name="Text Box 471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742" name="Text Box 471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743" name="Text Box 471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744" name="Text Box 471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745" name="Text Box 471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746" name="Text Box 471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747" name="Text Box 471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748" name="Text Box 471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749" name="Text Box 472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750" name="Text Box 472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751" name="Text Box 472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752" name="Text Box 472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753" name="Text Box 472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754" name="Text Box 472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755" name="Text Box 472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756" name="Text Box 472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757" name="Text Box 472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758" name="Text Box 472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759" name="Text Box 473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760" name="Text Box 473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761" name="Text Box 473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762" name="Text Box 473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763" name="Text Box 473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764" name="Text Box 473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765" name="Text Box 473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766" name="Text Box 473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767" name="Text Box 473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768" name="Text Box 473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769" name="Text Box 474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770" name="Text Box 474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771" name="Text Box 474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772" name="Text Box 474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773" name="Text Box 474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774" name="Text Box 474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775" name="Text Box 474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776" name="Text Box 474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777" name="Text Box 474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778" name="Text Box 474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779" name="Text Box 475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780" name="Text Box 475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781" name="Text Box 475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782" name="Text Box 475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783" name="Text Box 475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784" name="Text Box 475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785" name="Text Box 475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786" name="Text Box 475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787" name="Text Box 475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788" name="Text Box 475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789" name="Text Box 476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790" name="Text Box 476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791" name="Text Box 476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792" name="Text Box 476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793" name="Text Box 476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794" name="Text Box 476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795" name="Text Box 476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796" name="Text Box 476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797" name="Text Box 476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798" name="Text Box 476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799" name="Text Box 477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800" name="Text Box 477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801" name="Text Box 477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802" name="Text Box 477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803" name="Text Box 477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804" name="Text Box 477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805" name="Text Box 477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806" name="Text Box 477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807" name="Text Box 477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808" name="Text Box 477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809" name="Text Box 478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810" name="Text Box 478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811" name="Text Box 478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812" name="Text Box 478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813" name="Text Box 478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814" name="Text Box 478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815" name="Text Box 478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816" name="Text Box 478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817" name="Text Box 478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818" name="Text Box 478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819" name="Text Box 479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820" name="Text Box 479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821" name="Text Box 479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822" name="Text Box 479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823" name="Text Box 479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824" name="Text Box 479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825" name="Text Box 479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826" name="Text Box 479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827" name="Text Box 479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828" name="Text Box 479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829" name="Text Box 480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830" name="Text Box 480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831" name="Text Box 480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832" name="Text Box 480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833" name="Text Box 480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834" name="Text Box 480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835" name="Text Box 480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836" name="Text Box 480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837" name="Text Box 480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838" name="Text Box 480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839" name="Text Box 481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840" name="Text Box 481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841" name="Text Box 481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842" name="Text Box 481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843" name="Text Box 481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844" name="Text Box 481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845" name="Text Box 481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846" name="Text Box 481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847" name="Text Box 481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848" name="Text Box 481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849" name="Text Box 482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850" name="Text Box 482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851" name="Text Box 482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852" name="Text Box 482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853" name="Text Box 482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854" name="Text Box 482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855" name="Text Box 482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856" name="Text Box 482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857" name="Text Box 482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858" name="Text Box 482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859" name="Text Box 483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860" name="Text Box 483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861" name="Text Box 483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862" name="Text Box 483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863" name="Text Box 483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864" name="Text Box 483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865" name="Text Box 483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866" name="Text Box 483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867" name="Text Box 483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868" name="Text Box 483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869" name="Text Box 484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870" name="Text Box 484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871" name="Text Box 484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872" name="Text Box 484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873" name="Text Box 484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874" name="Text Box 484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875" name="Text Box 484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876" name="Text Box 484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877" name="Text Box 484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878" name="Text Box 484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879" name="Text Box 485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880" name="Text Box 485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881" name="Text Box 485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882" name="Text Box 485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883" name="Text Box 485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884" name="Text Box 485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885" name="Text Box 485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886" name="Text Box 485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887" name="Text Box 485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888" name="Text Box 485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889" name="Text Box 486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890" name="Text Box 486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891" name="Text Box 486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892" name="Text Box 486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893" name="Text Box 486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894" name="Text Box 486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895" name="Text Box 486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896" name="Text Box 486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897" name="Text Box 486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898" name="Text Box 486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899" name="Text Box 487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900" name="Text Box 487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901" name="Text Box 487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902" name="Text Box 487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903" name="Text Box 487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904" name="Text Box 487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905" name="Text Box 487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906" name="Text Box 487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907" name="Text Box 487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908" name="Text Box 487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909" name="Text Box 488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910" name="Text Box 488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911" name="Text Box 488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912" name="Text Box 488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913" name="Text Box 488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914" name="Text Box 488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915" name="Text Box 488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916" name="Text Box 488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917" name="Text Box 488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918" name="Text Box 488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919" name="Text Box 489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920" name="Text Box 489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921" name="Text Box 489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922" name="Text Box 489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923" name="Text Box 489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924" name="Text Box 489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925" name="Text Box 489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926" name="Text Box 489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927" name="Text Box 489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928" name="Text Box 489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929" name="Text Box 490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930" name="Text Box 490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931" name="Text Box 490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932" name="Text Box 490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933" name="Text Box 490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934" name="Text Box 490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935" name="Text Box 490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936" name="Text Box 490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937" name="Text Box 490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938" name="Text Box 490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939" name="Text Box 491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940" name="Text Box 491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941" name="Text Box 491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942" name="Text Box 491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943" name="Text Box 491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944" name="Text Box 491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945" name="Text Box 491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946" name="Text Box 491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947" name="Text Box 491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948" name="Text Box 491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949" name="Text Box 492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950" name="Text Box 492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951" name="Text Box 492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952" name="Text Box 492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953" name="Text Box 492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954" name="Text Box 492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955" name="Text Box 492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956" name="Text Box 492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957" name="Text Box 492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958" name="Text Box 492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959" name="Text Box 493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960" name="Text Box 493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961" name="Text Box 493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962" name="Text Box 493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963" name="Text Box 493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964" name="Text Box 493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965" name="Text Box 493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966" name="Text Box 493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967" name="Text Box 493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968" name="Text Box 493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969" name="Text Box 494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970" name="Text Box 494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971" name="Text Box 494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972" name="Text Box 494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973" name="Text Box 494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974" name="Text Box 494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975" name="Text Box 494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976" name="Text Box 494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977" name="Text Box 494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978" name="Text Box 494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979" name="Text Box 495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980" name="Text Box 495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981" name="Text Box 495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982" name="Text Box 495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983" name="Text Box 495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984" name="Text Box 495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985" name="Text Box 495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986" name="Text Box 495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987" name="Text Box 495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988" name="Text Box 495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989" name="Text Box 496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990" name="Text Box 496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991" name="Text Box 496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992" name="Text Box 496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993" name="Text Box 496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994" name="Text Box 496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995" name="Text Box 496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996" name="Text Box 496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997" name="Text Box 496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998" name="Text Box 496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7999" name="Text Box 497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000" name="Text Box 497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001" name="Text Box 497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002" name="Text Box 497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003" name="Text Box 497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004" name="Text Box 497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005" name="Text Box 497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006" name="Text Box 497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007" name="Text Box 497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008" name="Text Box 497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009" name="Text Box 498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010" name="Text Box 498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011" name="Text Box 498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012" name="Text Box 498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013" name="Text Box 498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014" name="Text Box 498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015" name="Text Box 498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016" name="Text Box 498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017" name="Text Box 498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018" name="Text Box 498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019" name="Text Box 499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020" name="Text Box 499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021" name="Text Box 499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022" name="Text Box 499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023" name="Text Box 499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024" name="Text Box 499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025" name="Text Box 499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026" name="Text Box 499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027" name="Text Box 499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028" name="Text Box 499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029" name="Text Box 500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030" name="Text Box 500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031" name="Text Box 500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032" name="Text Box 500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033" name="Text Box 500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034" name="Text Box 500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035" name="Text Box 500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036" name="Text Box 500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037" name="Text Box 500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038" name="Text Box 500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039" name="Text Box 501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040" name="Text Box 501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041" name="Text Box 501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042" name="Text Box 501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043" name="Text Box 501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044" name="Text Box 501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045" name="Text Box 501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046" name="Text Box 501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047" name="Text Box 501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048" name="Text Box 501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049" name="Text Box 502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050" name="Text Box 502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051" name="Text Box 502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052" name="Text Box 502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053" name="Text Box 502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054" name="Text Box 502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055" name="Text Box 502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056" name="Text Box 502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057" name="Text Box 502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058" name="Text Box 502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059" name="Text Box 503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060" name="Text Box 503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061" name="Text Box 503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062" name="Text Box 503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063" name="Text Box 503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064" name="Text Box 503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065" name="Text Box 503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066" name="Text Box 503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067" name="Text Box 503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068" name="Text Box 503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069" name="Text Box 504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070" name="Text Box 504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071" name="Text Box 504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072" name="Text Box 504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073" name="Text Box 504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074" name="Text Box 504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075" name="Text Box 504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076" name="Text Box 504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077" name="Text Box 504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078" name="Text Box 504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079" name="Text Box 505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080" name="Text Box 505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081" name="Text Box 505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082" name="Text Box 505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083" name="Text Box 505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084" name="Text Box 505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085" name="Text Box 505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086" name="Text Box 505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087" name="Text Box 505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088" name="Text Box 505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089" name="Text Box 506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090" name="Text Box 506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091" name="Text Box 506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092" name="Text Box 506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093" name="Text Box 506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094" name="Text Box 506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095" name="Text Box 506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096" name="Text Box 506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097" name="Text Box 506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098" name="Text Box 506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099" name="Text Box 507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100" name="Text Box 507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101" name="Text Box 507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102" name="Text Box 507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103" name="Text Box 507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104" name="Text Box 507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105" name="Text Box 507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106" name="Text Box 507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107" name="Text Box 507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108" name="Text Box 507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109" name="Text Box 508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110" name="Text Box 508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111" name="Text Box 508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112" name="Text Box 508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113" name="Text Box 508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114" name="Text Box 508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115" name="Text Box 508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116" name="Text Box 508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117" name="Text Box 508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118" name="Text Box 508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119" name="Text Box 509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120" name="Text Box 509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121" name="Text Box 509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122" name="Text Box 509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123" name="Text Box 509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124" name="Text Box 509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125" name="Text Box 509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126" name="Text Box 509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127" name="Text Box 509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128" name="Text Box 509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129" name="Text Box 510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130" name="Text Box 510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131" name="Text Box 510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132" name="Text Box 510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133" name="Text Box 510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134" name="Text Box 510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135" name="Text Box 510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136" name="Text Box 510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137" name="Text Box 510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138" name="Text Box 510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139" name="Text Box 511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140" name="Text Box 511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141" name="Text Box 511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142" name="Text Box 511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143" name="Text Box 511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144" name="Text Box 511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145" name="Text Box 511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146" name="Text Box 511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147" name="Text Box 511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148" name="Text Box 511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149" name="Text Box 512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150" name="Text Box 512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151" name="Text Box 512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152" name="Text Box 512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153" name="Text Box 512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154" name="Text Box 512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155" name="Text Box 512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156" name="Text Box 512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157" name="Text Box 512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158" name="Text Box 512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159" name="Text Box 513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160" name="Text Box 513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161" name="Text Box 513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162" name="Text Box 513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163" name="Text Box 513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164" name="Text Box 513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165" name="Text Box 513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166" name="Text Box 513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167" name="Text Box 513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168" name="Text Box 513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169" name="Text Box 514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170" name="Text Box 514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171" name="Text Box 514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172" name="Text Box 514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173" name="Text Box 514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174" name="Text Box 514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175" name="Text Box 514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176" name="Text Box 514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177" name="Text Box 514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178" name="Text Box 514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179" name="Text Box 515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180" name="Text Box 515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181" name="Text Box 515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182" name="Text Box 515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183" name="Text Box 515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184" name="Text Box 515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185" name="Text Box 515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186" name="Text Box 515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187" name="Text Box 515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188" name="Text Box 515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189" name="Text Box 516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190" name="Text Box 516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191" name="Text Box 516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192" name="Text Box 516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193" name="Text Box 516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194" name="Text Box 516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195" name="Text Box 516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196" name="Text Box 516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197" name="Text Box 516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198" name="Text Box 516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199" name="Text Box 517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200" name="Text Box 517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201" name="Text Box 517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202" name="Text Box 517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203" name="Text Box 517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204" name="Text Box 517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205" name="Text Box 517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206" name="Text Box 517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207" name="Text Box 517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208" name="Text Box 517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209" name="Text Box 518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210" name="Text Box 518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211" name="Text Box 518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212" name="Text Box 518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213" name="Text Box 518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214" name="Text Box 518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215" name="Text Box 518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216" name="Text Box 518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217" name="Text Box 518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218" name="Text Box 518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219" name="Text Box 519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220" name="Text Box 519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221" name="Text Box 519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222" name="Text Box 519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223" name="Text Box 519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224" name="Text Box 519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225" name="Text Box 519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226" name="Text Box 519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227" name="Text Box 519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228" name="Text Box 519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229" name="Text Box 520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230" name="Text Box 520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231" name="Text Box 520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232" name="Text Box 520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233" name="Text Box 520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234" name="Text Box 520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235" name="Text Box 520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236" name="Text Box 520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237" name="Text Box 520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238" name="Text Box 520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239" name="Text Box 521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240" name="Text Box 521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241" name="Text Box 521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242" name="Text Box 521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243" name="Text Box 521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244" name="Text Box 521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245" name="Text Box 521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246" name="Text Box 521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247" name="Text Box 521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248" name="Text Box 521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249" name="Text Box 522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250" name="Text Box 522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251" name="Text Box 522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252" name="Text Box 522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253" name="Text Box 522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254" name="Text Box 522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255" name="Text Box 522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256" name="Text Box 522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257" name="Text Box 522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258" name="Text Box 522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259" name="Text Box 523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260" name="Text Box 523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261" name="Text Box 523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262" name="Text Box 523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263" name="Text Box 523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264" name="Text Box 523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265" name="Text Box 523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266" name="Text Box 523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267" name="Text Box 523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268" name="Text Box 523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269" name="Text Box 524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270" name="Text Box 524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271" name="Text Box 524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272" name="Text Box 524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273" name="Text Box 524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274" name="Text Box 524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275" name="Text Box 524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276" name="Text Box 524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277" name="Text Box 524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278" name="Text Box 524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279" name="Text Box 525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280" name="Text Box 525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281" name="Text Box 525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282" name="Text Box 525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283" name="Text Box 525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284" name="Text Box 525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285" name="Text Box 525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286" name="Text Box 525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287" name="Text Box 525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288" name="Text Box 525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289" name="Text Box 526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290" name="Text Box 526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291" name="Text Box 526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292" name="Text Box 526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293" name="Text Box 526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294" name="Text Box 526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295" name="Text Box 526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296" name="Text Box 526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297" name="Text Box 526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298" name="Text Box 526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299" name="Text Box 527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300" name="Text Box 527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301" name="Text Box 527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302" name="Text Box 527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303" name="Text Box 527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304" name="Text Box 527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305" name="Text Box 527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306" name="Text Box 527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307" name="Text Box 527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308" name="Text Box 527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309" name="Text Box 528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310" name="Text Box 528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311" name="Text Box 528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312" name="Text Box 528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313" name="Text Box 528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314" name="Text Box 528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315" name="Text Box 528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316" name="Text Box 528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317" name="Text Box 528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318" name="Text Box 528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319" name="Text Box 529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320" name="Text Box 529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321" name="Text Box 529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322" name="Text Box 529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323" name="Text Box 529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324" name="Text Box 529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325" name="Text Box 529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326" name="Text Box 529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327" name="Text Box 529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328" name="Text Box 529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329" name="Text Box 530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330" name="Text Box 530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331" name="Text Box 530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332" name="Text Box 530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333" name="Text Box 530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334" name="Text Box 530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335" name="Text Box 530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336" name="Text Box 530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337" name="Text Box 530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338" name="Text Box 530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339" name="Text Box 531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340" name="Text Box 531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341" name="Text Box 531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342" name="Text Box 531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343" name="Text Box 531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344" name="Text Box 531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345" name="Text Box 531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346" name="Text Box 531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347" name="Text Box 531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348" name="Text Box 531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349" name="Text Box 532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350" name="Text Box 532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351" name="Text Box 532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352" name="Text Box 532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353" name="Text Box 532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354" name="Text Box 532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355" name="Text Box 532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356" name="Text Box 532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357" name="Text Box 532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358" name="Text Box 532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359" name="Text Box 533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360" name="Text Box 533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361" name="Text Box 533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362" name="Text Box 533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363" name="Text Box 533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364" name="Text Box 533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365" name="Text Box 533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366" name="Text Box 533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367" name="Text Box 533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368" name="Text Box 533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369" name="Text Box 534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370" name="Text Box 534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371" name="Text Box 534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372" name="Text Box 534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373" name="Text Box 534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374" name="Text Box 534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375" name="Text Box 534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376" name="Text Box 534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377" name="Text Box 534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378" name="Text Box 534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379" name="Text Box 535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380" name="Text Box 535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381" name="Text Box 535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382" name="Text Box 535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383" name="Text Box 535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384" name="Text Box 535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385" name="Text Box 535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386" name="Text Box 535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387" name="Text Box 535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388" name="Text Box 535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389" name="Text Box 536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390" name="Text Box 536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391" name="Text Box 536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392" name="Text Box 536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393" name="Text Box 536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394" name="Text Box 536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395" name="Text Box 536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396" name="Text Box 536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397" name="Text Box 536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398" name="Text Box 536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399" name="Text Box 537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400" name="Text Box 537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401" name="Text Box 537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402" name="Text Box 537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403" name="Text Box 537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404" name="Text Box 537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405" name="Text Box 537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406" name="Text Box 537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407" name="Text Box 537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408" name="Text Box 537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409" name="Text Box 538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410" name="Text Box 538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411" name="Text Box 538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412" name="Text Box 538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413" name="Text Box 5384"/>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414" name="Text Box 5385"/>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415" name="Text Box 5386"/>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416" name="Text Box 5387"/>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417" name="Text Box 5388"/>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418" name="Text Box 5389"/>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419" name="Text Box 5390"/>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420" name="Text Box 5391"/>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421" name="Text Box 5392"/>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23</xdr:row>
      <xdr:rowOff>180975</xdr:rowOff>
    </xdr:to>
    <xdr:sp macro="" textlink="">
      <xdr:nvSpPr>
        <xdr:cNvPr id="8422" name="Text Box 5393"/>
        <xdr:cNvSpPr txBox="1">
          <a:spLocks noChangeArrowheads="1"/>
        </xdr:cNvSpPr>
      </xdr:nvSpPr>
      <xdr:spPr bwMode="auto">
        <a:xfrm>
          <a:off x="4686300" y="43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423" name="Text Box 258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424" name="Text Box 258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425" name="Text Box 258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426" name="Text Box 258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427" name="Text Box 259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428" name="Text Box 259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429" name="Text Box 259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430" name="Text Box 259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431" name="Text Box 259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432" name="Text Box 259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433" name="Text Box 259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434" name="Text Box 259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435" name="Text Box 259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436" name="Text Box 259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437" name="Text Box 260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438" name="Text Box 260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439" name="Text Box 260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440" name="Text Box 260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441" name="Text Box 260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442" name="Text Box 260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443" name="Text Box 260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444" name="Text Box 260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445" name="Text Box 260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446" name="Text Box 260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447" name="Text Box 261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448" name="Text Box 261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449" name="Text Box 261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450" name="Text Box 261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451" name="Text Box 261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452" name="Text Box 261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453" name="Text Box 261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454" name="Text Box 261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455" name="Text Box 261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456" name="Text Box 261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457" name="Text Box 262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458" name="Text Box 262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459" name="Text Box 262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460" name="Text Box 262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461" name="Text Box 262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462" name="Text Box 262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463" name="Text Box 262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464" name="Text Box 262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465" name="Text Box 262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466" name="Text Box 262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467" name="Text Box 263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468" name="Text Box 263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469" name="Text Box 263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470" name="Text Box 263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471" name="Text Box 263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472" name="Text Box 263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473" name="Text Box 263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474" name="Text Box 263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475" name="Text Box 263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476" name="Text Box 263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477" name="Text Box 264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478" name="Text Box 264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479" name="Text Box 264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480" name="Text Box 264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481" name="Text Box 264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482" name="Text Box 268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483" name="Text Box 268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484" name="Text Box 268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485" name="Text Box 269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486" name="Text Box 269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487" name="Text Box 269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488" name="Text Box 269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489" name="Text Box 269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490" name="Text Box 269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491" name="Text Box 269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492" name="Text Box 269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493" name="Text Box 269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494" name="Text Box 269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495" name="Text Box 270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496" name="Text Box 270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497" name="Text Box 270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498" name="Text Box 270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499" name="Text Box 270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500" name="Text Box 270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501" name="Text Box 270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502" name="Text Box 270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503" name="Text Box 270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504" name="Text Box 270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505" name="Text Box 271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506" name="Text Box 271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507" name="Text Box 271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508" name="Text Box 271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509" name="Text Box 271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510" name="Text Box 271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511" name="Text Box 271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512" name="Text Box 271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513" name="Text Box 271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514" name="Text Box 271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515" name="Text Box 272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516" name="Text Box 272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517" name="Text Box 272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518" name="Text Box 272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519" name="Text Box 272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520" name="Text Box 272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521" name="Text Box 272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522" name="Text Box 272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523" name="Text Box 272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524" name="Text Box 272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525" name="Text Box 273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526" name="Text Box 273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527" name="Text Box 273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528" name="Text Box 273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529" name="Text Box 273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530" name="Text Box 273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531" name="Text Box 273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532" name="Text Box 273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533" name="Text Box 273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534" name="Text Box 273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535" name="Text Box 274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536" name="Text Box 274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537" name="Text Box 274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538" name="Text Box 274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539" name="Text Box 274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540" name="Text Box 274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541" name="Text Box 274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542" name="Text Box 274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543" name="Text Box 274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544" name="Text Box 274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545" name="Text Box 275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546" name="Text Box 275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547" name="Text Box 275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548" name="Text Box 275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549" name="Text Box 275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550" name="Text Box 275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551" name="Text Box 275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552" name="Text Box 275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553" name="Text Box 275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554" name="Text Box 275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555" name="Text Box 276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556" name="Text Box 276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557" name="Text Box 276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558" name="Text Box 276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559" name="Text Box 276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560" name="Text Box 276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561" name="Text Box 276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562" name="Text Box 276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563" name="Text Box 276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564" name="Text Box 276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565" name="Text Box 277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566" name="Text Box 277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567" name="Text Box 277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568" name="Text Box 277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569" name="Text Box 277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570" name="Text Box 277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571" name="Text Box 277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572" name="Text Box 277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573" name="Text Box 277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574" name="Text Box 277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575" name="Text Box 278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576" name="Text Box 278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577" name="Text Box 278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578" name="Text Box 278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579" name="Text Box 278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580" name="Text Box 278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581" name="Text Box 278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582" name="Text Box 278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583" name="Text Box 278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584" name="Text Box 278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585" name="Text Box 279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586" name="Text Box 279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587" name="Text Box 279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588" name="Text Box 279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589" name="Text Box 279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590" name="Text Box 279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591" name="Text Box 279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592" name="Text Box 279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593" name="Text Box 279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594" name="Text Box 279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595" name="Text Box 280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596" name="Text Box 280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597" name="Text Box 280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598" name="Text Box 280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599" name="Text Box 280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600" name="Text Box 280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601" name="Text Box 280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602" name="Text Box 280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603" name="Text Box 280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604" name="Text Box 280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605" name="Text Box 281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606" name="Text Box 281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607" name="Text Box 281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608" name="Text Box 281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609" name="Text Box 281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610" name="Text Box 281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611" name="Text Box 281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612" name="Text Box 281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613" name="Text Box 281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614" name="Text Box 281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615" name="Text Box 282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616" name="Text Box 282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617" name="Text Box 282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618" name="Text Box 282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619" name="Text Box 282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620" name="Text Box 282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621" name="Text Box 282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622" name="Text Box 282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623" name="Text Box 282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624" name="Text Box 282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625" name="Text Box 283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626" name="Text Box 283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627" name="Text Box 283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628" name="Text Box 283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629" name="Text Box 283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630" name="Text Box 283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631" name="Text Box 283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632" name="Text Box 283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633" name="Text Box 283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634" name="Text Box 283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635" name="Text Box 284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636" name="Text Box 284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637" name="Text Box 284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638" name="Text Box 284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639" name="Text Box 284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640" name="Text Box 284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641" name="Text Box 284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642" name="Text Box 284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643" name="Text Box 284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644" name="Text Box 284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645" name="Text Box 285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646" name="Text Box 285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647" name="Text Box 285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648" name="Text Box 285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649" name="Text Box 285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650" name="Text Box 285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651" name="Text Box 285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652" name="Text Box 285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653" name="Text Box 285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654" name="Text Box 285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655" name="Text Box 286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656" name="Text Box 286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657" name="Text Box 286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658" name="Text Box 286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659" name="Text Box 286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660" name="Text Box 286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661" name="Text Box 286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662" name="Text Box 286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663" name="Text Box 286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664" name="Text Box 286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665" name="Text Box 287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666" name="Text Box 287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667" name="Text Box 287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668" name="Text Box 287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669" name="Text Box 287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670" name="Text Box 287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671" name="Text Box 287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672" name="Text Box 287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673" name="Text Box 287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674" name="Text Box 287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675" name="Text Box 288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676" name="Text Box 288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677" name="Text Box 288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678" name="Text Box 288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679" name="Text Box 288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680" name="Text Box 288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681" name="Text Box 288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682" name="Text Box 288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683" name="Text Box 288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684" name="Text Box 288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685" name="Text Box 289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686" name="Text Box 289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687" name="Text Box 289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688" name="Text Box 289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689" name="Text Box 289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690" name="Text Box 289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691" name="Text Box 289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692" name="Text Box 289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693" name="Text Box 289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694" name="Text Box 289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695" name="Text Box 290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696" name="Text Box 290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697" name="Text Box 290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698" name="Text Box 290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699" name="Text Box 290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700" name="Text Box 290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701" name="Text Box 290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702" name="Text Box 290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703" name="Text Box 290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704" name="Text Box 290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705" name="Text Box 291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706" name="Text Box 291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707" name="Text Box 291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708" name="Text Box 291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709" name="Text Box 291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710" name="Text Box 291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711" name="Text Box 291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712" name="Text Box 291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713" name="Text Box 291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714" name="Text Box 291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715" name="Text Box 292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716" name="Text Box 292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717" name="Text Box 292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718" name="Text Box 292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719" name="Text Box 292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720" name="Text Box 292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721" name="Text Box 292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722" name="Text Box 292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723" name="Text Box 292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724" name="Text Box 292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725" name="Text Box 293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726" name="Text Box 293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727" name="Text Box 293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728" name="Text Box 293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729" name="Text Box 293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730" name="Text Box 293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731" name="Text Box 293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732" name="Text Box 293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733" name="Text Box 293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734" name="Text Box 293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735" name="Text Box 294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736" name="Text Box 294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737" name="Text Box 294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738" name="Text Box 294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739" name="Text Box 294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740" name="Text Box 294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741" name="Text Box 294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742" name="Text Box 294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743" name="Text Box 294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744" name="Text Box 294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745" name="Text Box 295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746" name="Text Box 295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747" name="Text Box 295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748" name="Text Box 295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749" name="Text Box 295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750" name="Text Box 295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751" name="Text Box 295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752" name="Text Box 295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753" name="Text Box 295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754" name="Text Box 295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755" name="Text Box 296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756" name="Text Box 296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757" name="Text Box 296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758" name="Text Box 296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759" name="Text Box 296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760" name="Text Box 296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761" name="Text Box 296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762" name="Text Box 296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763" name="Text Box 296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764" name="Text Box 296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765" name="Text Box 297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766" name="Text Box 297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767" name="Text Box 297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768" name="Text Box 297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769" name="Text Box 297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770" name="Text Box 297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771" name="Text Box 297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772" name="Text Box 297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773" name="Text Box 297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774" name="Text Box 297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775" name="Text Box 298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776" name="Text Box 298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777" name="Text Box 298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778" name="Text Box 298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779" name="Text Box 298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780" name="Text Box 298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781" name="Text Box 298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782" name="Text Box 298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783" name="Text Box 298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784" name="Text Box 298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785" name="Text Box 299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786" name="Text Box 299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787" name="Text Box 299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788" name="Text Box 299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789" name="Text Box 299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790" name="Text Box 299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791" name="Text Box 299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792" name="Text Box 299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793" name="Text Box 299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794" name="Text Box 299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795" name="Text Box 300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796" name="Text Box 300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797" name="Text Box 300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798" name="Text Box 300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799" name="Text Box 300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800" name="Text Box 300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801" name="Text Box 300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802" name="Text Box 300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803" name="Text Box 300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804" name="Text Box 300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805" name="Text Box 301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806" name="Text Box 301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807" name="Text Box 301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808" name="Text Box 301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809" name="Text Box 301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810" name="Text Box 301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811" name="Text Box 301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812" name="Text Box 301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813" name="Text Box 301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814" name="Text Box 301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815" name="Text Box 302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816" name="Text Box 302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817" name="Text Box 302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818" name="Text Box 302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819" name="Text Box 302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820" name="Text Box 302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821" name="Text Box 302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822" name="Text Box 302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823" name="Text Box 302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824" name="Text Box 302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825" name="Text Box 303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826" name="Text Box 303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827" name="Text Box 303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828" name="Text Box 303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829" name="Text Box 303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830" name="Text Box 303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831" name="Text Box 303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832" name="Text Box 303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833" name="Text Box 303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834" name="Text Box 303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835" name="Text Box 304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836" name="Text Box 304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837" name="Text Box 304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838" name="Text Box 304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839" name="Text Box 304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840" name="Text Box 304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841" name="Text Box 304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842" name="Text Box 304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843" name="Text Box 304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844" name="Text Box 304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845" name="Text Box 305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846" name="Text Box 305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847" name="Text Box 305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848" name="Text Box 305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849" name="Text Box 305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850" name="Text Box 305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851" name="Text Box 305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852" name="Text Box 305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853" name="Text Box 305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854" name="Text Box 305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855" name="Text Box 306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856" name="Text Box 306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857" name="Text Box 306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858" name="Text Box 306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859" name="Text Box 306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860" name="Text Box 306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861" name="Text Box 306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862" name="Text Box 306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863" name="Text Box 306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864" name="Text Box 306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865" name="Text Box 307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866" name="Text Box 307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867" name="Text Box 307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868" name="Text Box 307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869" name="Text Box 307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870" name="Text Box 307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871" name="Text Box 307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872" name="Text Box 307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873" name="Text Box 307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874" name="Text Box 307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875" name="Text Box 308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876" name="Text Box 308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877" name="Text Box 308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878" name="Text Box 308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879" name="Text Box 308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880" name="Text Box 308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881" name="Text Box 308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882" name="Text Box 308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883" name="Text Box 308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884" name="Text Box 308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885" name="Text Box 309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886" name="Text Box 309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887" name="Text Box 309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888" name="Text Box 309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889" name="Text Box 309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890" name="Text Box 309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891" name="Text Box 309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892" name="Text Box 309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893" name="Text Box 309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894" name="Text Box 309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895" name="Text Box 310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896" name="Text Box 310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897" name="Text Box 310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898" name="Text Box 310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899" name="Text Box 310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900" name="Text Box 310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901" name="Text Box 310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902" name="Text Box 310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903" name="Text Box 310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904" name="Text Box 310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905" name="Text Box 311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906" name="Text Box 311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907" name="Text Box 311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908" name="Text Box 311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909" name="Text Box 311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910" name="Text Box 311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911" name="Text Box 311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912" name="Text Box 311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913" name="Text Box 311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914" name="Text Box 311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915" name="Text Box 312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916" name="Text Box 312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917" name="Text Box 312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918" name="Text Box 312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919" name="Text Box 312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920" name="Text Box 312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921" name="Text Box 312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922" name="Text Box 312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923" name="Text Box 312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924" name="Text Box 312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925" name="Text Box 313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926" name="Text Box 313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927" name="Text Box 313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928" name="Text Box 313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929" name="Text Box 313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930" name="Text Box 313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931" name="Text Box 313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932" name="Text Box 313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933" name="Text Box 313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934" name="Text Box 313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935" name="Text Box 314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936" name="Text Box 314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937" name="Text Box 314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938" name="Text Box 314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939" name="Text Box 314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940" name="Text Box 314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941" name="Text Box 314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942" name="Text Box 314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943" name="Text Box 314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944" name="Text Box 314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945" name="Text Box 315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946" name="Text Box 315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947" name="Text Box 315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948" name="Text Box 315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949" name="Text Box 315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950" name="Text Box 315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951" name="Text Box 315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952" name="Text Box 315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953" name="Text Box 315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954" name="Text Box 315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955" name="Text Box 316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956" name="Text Box 316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957" name="Text Box 316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958" name="Text Box 316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959" name="Text Box 316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960" name="Text Box 316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961" name="Text Box 316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962" name="Text Box 316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963" name="Text Box 316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964" name="Text Box 316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965" name="Text Box 317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966" name="Text Box 317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967" name="Text Box 317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968" name="Text Box 317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969" name="Text Box 317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970" name="Text Box 317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971" name="Text Box 317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972" name="Text Box 317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973" name="Text Box 317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974" name="Text Box 317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975" name="Text Box 318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976" name="Text Box 318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977" name="Text Box 318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978" name="Text Box 318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979" name="Text Box 318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980" name="Text Box 318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981" name="Text Box 318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982" name="Text Box 318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983" name="Text Box 318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984" name="Text Box 318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985" name="Text Box 319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986" name="Text Box 319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987" name="Text Box 319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988" name="Text Box 319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989" name="Text Box 319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990" name="Text Box 319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991" name="Text Box 319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992" name="Text Box 319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993" name="Text Box 319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994" name="Text Box 319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995" name="Text Box 320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996" name="Text Box 320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997" name="Text Box 320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998" name="Text Box 320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8999" name="Text Box 320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000" name="Text Box 320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001" name="Text Box 320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002" name="Text Box 320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003" name="Text Box 320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004" name="Text Box 320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005" name="Text Box 321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006" name="Text Box 321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007" name="Text Box 321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008" name="Text Box 321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009" name="Text Box 321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010" name="Text Box 321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011" name="Text Box 321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012" name="Text Box 321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013" name="Text Box 321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014" name="Text Box 321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015" name="Text Box 322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016" name="Text Box 322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017" name="Text Box 322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018" name="Text Box 322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019" name="Text Box 322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020" name="Text Box 322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021" name="Text Box 322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022" name="Text Box 322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023" name="Text Box 322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024" name="Text Box 322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025" name="Text Box 323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026" name="Text Box 323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027" name="Text Box 323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028" name="Text Box 323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029" name="Text Box 323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030" name="Text Box 323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031" name="Text Box 323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032" name="Text Box 323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033" name="Text Box 323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034" name="Text Box 323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035" name="Text Box 324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036" name="Text Box 324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037" name="Text Box 324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038" name="Text Box 324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039" name="Text Box 324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040" name="Text Box 324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041" name="Text Box 324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042" name="Text Box 324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043" name="Text Box 324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044" name="Text Box 324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045" name="Text Box 325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046" name="Text Box 325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047" name="Text Box 325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048" name="Text Box 325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049" name="Text Box 325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050" name="Text Box 325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051" name="Text Box 325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052" name="Text Box 325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053" name="Text Box 325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054" name="Text Box 325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055" name="Text Box 326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056" name="Text Box 326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057" name="Text Box 326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058" name="Text Box 326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059" name="Text Box 326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060" name="Text Box 326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061" name="Text Box 326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062" name="Text Box 326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063" name="Text Box 326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064" name="Text Box 326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065" name="Text Box 327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066" name="Text Box 327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067" name="Text Box 327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068" name="Text Box 327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069" name="Text Box 327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070" name="Text Box 327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071" name="Text Box 327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072" name="Text Box 327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073" name="Text Box 327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074" name="Text Box 327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075" name="Text Box 328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076" name="Text Box 328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077" name="Text Box 328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078" name="Text Box 328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079" name="Text Box 328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080" name="Text Box 328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081" name="Text Box 328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082" name="Text Box 328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083" name="Text Box 328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084" name="Text Box 328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085" name="Text Box 329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086" name="Text Box 329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087" name="Text Box 329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088" name="Text Box 329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089" name="Text Box 329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090" name="Text Box 329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091" name="Text Box 329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092" name="Text Box 329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093" name="Text Box 329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094" name="Text Box 329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095" name="Text Box 330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096" name="Text Box 330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097" name="Text Box 330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098" name="Text Box 330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099" name="Text Box 330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100" name="Text Box 330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101" name="Text Box 330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102" name="Text Box 330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103" name="Text Box 330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104" name="Text Box 330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105" name="Text Box 331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106" name="Text Box 331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107" name="Text Box 331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108" name="Text Box 331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109" name="Text Box 331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110" name="Text Box 331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111" name="Text Box 331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112" name="Text Box 331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113" name="Text Box 331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114" name="Text Box 331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115" name="Text Box 332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116" name="Text Box 332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117" name="Text Box 332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118" name="Text Box 332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119" name="Text Box 332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120" name="Text Box 332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121" name="Text Box 332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122" name="Text Box 332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123" name="Text Box 332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124" name="Text Box 332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125" name="Text Box 333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126" name="Text Box 333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127" name="Text Box 333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128" name="Text Box 333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129" name="Text Box 333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130" name="Text Box 333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131" name="Text Box 333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132" name="Text Box 333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133" name="Text Box 333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134" name="Text Box 333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135" name="Text Box 334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136" name="Text Box 334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137" name="Text Box 334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138" name="Text Box 334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139" name="Text Box 334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140" name="Text Box 334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141" name="Text Box 334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142" name="Text Box 334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143" name="Text Box 334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144" name="Text Box 334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145" name="Text Box 335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146" name="Text Box 335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147" name="Text Box 335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148" name="Text Box 335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149" name="Text Box 335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150" name="Text Box 335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151" name="Text Box 335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152" name="Text Box 335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153" name="Text Box 335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154" name="Text Box 335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155" name="Text Box 336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156" name="Text Box 336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157" name="Text Box 336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158" name="Text Box 336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159" name="Text Box 336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160" name="Text Box 336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161" name="Text Box 336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162" name="Text Box 336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163" name="Text Box 336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164" name="Text Box 336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165" name="Text Box 337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166" name="Text Box 337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167" name="Text Box 337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168" name="Text Box 337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169" name="Text Box 337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170" name="Text Box 337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171" name="Text Box 337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172" name="Text Box 337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173" name="Text Box 337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174" name="Text Box 337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175" name="Text Box 338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176" name="Text Box 338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177" name="Text Box 338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178" name="Text Box 338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179" name="Text Box 338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180" name="Text Box 338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181" name="Text Box 338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182" name="Text Box 338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183" name="Text Box 338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184" name="Text Box 338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185" name="Text Box 339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186" name="Text Box 339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187" name="Text Box 339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188" name="Text Box 339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189" name="Text Box 339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190" name="Text Box 339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191" name="Text Box 339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192" name="Text Box 339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193" name="Text Box 339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194" name="Text Box 339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195" name="Text Box 340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196" name="Text Box 340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197" name="Text Box 340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198" name="Text Box 340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199" name="Text Box 340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200" name="Text Box 340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201" name="Text Box 340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202" name="Text Box 340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203" name="Text Box 340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204" name="Text Box 340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205" name="Text Box 341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206" name="Text Box 341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207" name="Text Box 341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208" name="Text Box 341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209" name="Text Box 341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210" name="Text Box 341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211" name="Text Box 341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212" name="Text Box 341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213" name="Text Box 341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214" name="Text Box 341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215" name="Text Box 342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216" name="Text Box 342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217" name="Text Box 342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218" name="Text Box 342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219" name="Text Box 342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220" name="Text Box 342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221" name="Text Box 342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222" name="Text Box 342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223" name="Text Box 342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224" name="Text Box 342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225" name="Text Box 343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226" name="Text Box 343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227" name="Text Box 343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228" name="Text Box 343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229" name="Text Box 343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230" name="Text Box 343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231" name="Text Box 343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232" name="Text Box 343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233" name="Text Box 343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234" name="Text Box 343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235" name="Text Box 344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236" name="Text Box 344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237" name="Text Box 344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238" name="Text Box 344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239" name="Text Box 344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240" name="Text Box 344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241" name="Text Box 344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242" name="Text Box 344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243" name="Text Box 344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244" name="Text Box 344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245" name="Text Box 345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246" name="Text Box 345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247" name="Text Box 345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248" name="Text Box 345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249" name="Text Box 345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250" name="Text Box 345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251" name="Text Box 345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252" name="Text Box 345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253" name="Text Box 345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254" name="Text Box 345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255" name="Text Box 346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256" name="Text Box 346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257" name="Text Box 346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258" name="Text Box 346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259" name="Text Box 346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260" name="Text Box 346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261" name="Text Box 346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262" name="Text Box 346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263" name="Text Box 346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264" name="Text Box 346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265" name="Text Box 347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266" name="Text Box 347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267" name="Text Box 347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268" name="Text Box 347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269" name="Text Box 347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270" name="Text Box 347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271" name="Text Box 347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272" name="Text Box 347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273" name="Text Box 347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274" name="Text Box 347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275" name="Text Box 348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276" name="Text Box 348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277" name="Text Box 348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278" name="Text Box 348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279" name="Text Box 348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280" name="Text Box 348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281" name="Text Box 348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282" name="Text Box 348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283" name="Text Box 348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284" name="Text Box 348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285" name="Text Box 349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286" name="Text Box 349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287" name="Text Box 349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288" name="Text Box 349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289" name="Text Box 349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290" name="Text Box 349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291" name="Text Box 349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292" name="Text Box 349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293" name="Text Box 349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294" name="Text Box 349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295" name="Text Box 350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296" name="Text Box 350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297" name="Text Box 350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298" name="Text Box 350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299" name="Text Box 350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300" name="Text Box 350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301" name="Text Box 350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302" name="Text Box 350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303" name="Text Box 350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304" name="Text Box 350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305" name="Text Box 351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306" name="Text Box 351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307" name="Text Box 351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308" name="Text Box 351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309" name="Text Box 351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310" name="Text Box 351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311" name="Text Box 351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312" name="Text Box 351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313" name="Text Box 351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314" name="Text Box 351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315" name="Text Box 352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316" name="Text Box 352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317" name="Text Box 352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318" name="Text Box 352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319" name="Text Box 352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320" name="Text Box 352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321" name="Text Box 352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322" name="Text Box 352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323" name="Text Box 352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324" name="Text Box 352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325" name="Text Box 353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326" name="Text Box 353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327" name="Text Box 353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328" name="Text Box 353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329" name="Text Box 353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330" name="Text Box 353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331" name="Text Box 353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332" name="Text Box 353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333" name="Text Box 353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334" name="Text Box 353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335" name="Text Box 354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336" name="Text Box 354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337" name="Text Box 354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338" name="Text Box 354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339" name="Text Box 354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340" name="Text Box 354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341" name="Text Box 354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342" name="Text Box 354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343" name="Text Box 354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344" name="Text Box 354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345" name="Text Box 355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346" name="Text Box 355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347" name="Text Box 355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348" name="Text Box 355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349" name="Text Box 355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350" name="Text Box 355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351" name="Text Box 355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352" name="Text Box 355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353" name="Text Box 355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354" name="Text Box 355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355" name="Text Box 356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356" name="Text Box 356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357" name="Text Box 356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358" name="Text Box 356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359" name="Text Box 356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360" name="Text Box 356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361" name="Text Box 356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362" name="Text Box 356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363" name="Text Box 356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364" name="Text Box 356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365" name="Text Box 357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366" name="Text Box 357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367" name="Text Box 357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368" name="Text Box 357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369" name="Text Box 357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370" name="Text Box 357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371" name="Text Box 357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372" name="Text Box 357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373" name="Text Box 357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374" name="Text Box 357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375" name="Text Box 358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376" name="Text Box 358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377" name="Text Box 358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378" name="Text Box 358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379" name="Text Box 358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380" name="Text Box 358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381" name="Text Box 358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382" name="Text Box 358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383" name="Text Box 358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384" name="Text Box 358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385" name="Text Box 359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386" name="Text Box 359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387" name="Text Box 359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388" name="Text Box 359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389" name="Text Box 359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390" name="Text Box 359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391" name="Text Box 359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392" name="Text Box 359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393" name="Text Box 359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394" name="Text Box 359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395" name="Text Box 360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396" name="Text Box 360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397" name="Text Box 360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398" name="Text Box 360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399" name="Text Box 360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400" name="Text Box 360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401" name="Text Box 360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402" name="Text Box 360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403" name="Text Box 360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404" name="Text Box 360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405" name="Text Box 361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406" name="Text Box 361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407" name="Text Box 361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408" name="Text Box 361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409" name="Text Box 361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410" name="Text Box 361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411" name="Text Box 361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412" name="Text Box 361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413" name="Text Box 361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414" name="Text Box 361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415" name="Text Box 362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416" name="Text Box 362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417" name="Text Box 362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418" name="Text Box 362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419" name="Text Box 362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420" name="Text Box 362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421" name="Text Box 362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422" name="Text Box 362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423" name="Text Box 362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424" name="Text Box 362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425" name="Text Box 363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426" name="Text Box 363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427" name="Text Box 363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428" name="Text Box 363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429" name="Text Box 363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430" name="Text Box 363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431" name="Text Box 363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432" name="Text Box 363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433" name="Text Box 363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434" name="Text Box 363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435" name="Text Box 364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436" name="Text Box 364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437" name="Text Box 364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438" name="Text Box 364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439" name="Text Box 364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440" name="Text Box 364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441" name="Text Box 364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442" name="Text Box 364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443" name="Text Box 364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444" name="Text Box 364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445" name="Text Box 365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446" name="Text Box 365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447" name="Text Box 365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448" name="Text Box 365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449" name="Text Box 365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450" name="Text Box 365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451" name="Text Box 365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452" name="Text Box 365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453" name="Text Box 365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454" name="Text Box 365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455" name="Text Box 366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456" name="Text Box 366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457" name="Text Box 366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458" name="Text Box 366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459" name="Text Box 366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460" name="Text Box 366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461" name="Text Box 366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462" name="Text Box 366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463" name="Text Box 366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464" name="Text Box 366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465" name="Text Box 367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466" name="Text Box 367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467" name="Text Box 367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468" name="Text Box 367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469" name="Text Box 367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470" name="Text Box 367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471" name="Text Box 367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472" name="Text Box 367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473" name="Text Box 367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474" name="Text Box 367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475" name="Text Box 368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476" name="Text Box 368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477" name="Text Box 368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478" name="Text Box 368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479" name="Text Box 368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480" name="Text Box 368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481" name="Text Box 368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482" name="Text Box 368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483" name="Text Box 368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484" name="Text Box 368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485" name="Text Box 369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486" name="Text Box 369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487" name="Text Box 369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488" name="Text Box 369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489" name="Text Box 369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490" name="Text Box 369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491" name="Text Box 369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492" name="Text Box 369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493" name="Text Box 369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494" name="Text Box 369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495" name="Text Box 370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496" name="Text Box 370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497" name="Text Box 370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498" name="Text Box 370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499" name="Text Box 370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500" name="Text Box 370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501" name="Text Box 370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502" name="Text Box 370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503" name="Text Box 370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504" name="Text Box 370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505" name="Text Box 371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506" name="Text Box 371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507" name="Text Box 371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508" name="Text Box 371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509" name="Text Box 371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510" name="Text Box 371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511" name="Text Box 371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512" name="Text Box 371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513" name="Text Box 371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514" name="Text Box 371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515" name="Text Box 372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516" name="Text Box 372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517" name="Text Box 372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518" name="Text Box 372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519" name="Text Box 372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520" name="Text Box 372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521" name="Text Box 372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522" name="Text Box 372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523" name="Text Box 372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524" name="Text Box 372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525" name="Text Box 373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526" name="Text Box 373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527" name="Text Box 373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528" name="Text Box 373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529" name="Text Box 373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530" name="Text Box 373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531" name="Text Box 373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532" name="Text Box 373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533" name="Text Box 373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534" name="Text Box 373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535" name="Text Box 374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536" name="Text Box 374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537" name="Text Box 374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538" name="Text Box 374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539" name="Text Box 374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540" name="Text Box 374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541" name="Text Box 374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542" name="Text Box 374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543" name="Text Box 374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544" name="Text Box 374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545" name="Text Box 375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546" name="Text Box 375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547" name="Text Box 375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548" name="Text Box 375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549" name="Text Box 375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550" name="Text Box 375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551" name="Text Box 375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552" name="Text Box 375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553" name="Text Box 375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554" name="Text Box 375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555" name="Text Box 376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556" name="Text Box 376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557" name="Text Box 376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558" name="Text Box 376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559" name="Text Box 376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560" name="Text Box 376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561" name="Text Box 376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562" name="Text Box 376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563" name="Text Box 376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564" name="Text Box 376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565" name="Text Box 377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566" name="Text Box 377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567" name="Text Box 377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568" name="Text Box 377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569" name="Text Box 377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570" name="Text Box 377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571" name="Text Box 377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572" name="Text Box 377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573" name="Text Box 377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574" name="Text Box 377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575" name="Text Box 378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576" name="Text Box 378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577" name="Text Box 378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578" name="Text Box 378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579" name="Text Box 378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580" name="Text Box 378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581" name="Text Box 378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582" name="Text Box 378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583" name="Text Box 378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584" name="Text Box 378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585" name="Text Box 379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586" name="Text Box 379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587" name="Text Box 379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588" name="Text Box 379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589" name="Text Box 379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590" name="Text Box 379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591" name="Text Box 379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592" name="Text Box 379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593" name="Text Box 379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594" name="Text Box 379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595" name="Text Box 380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596" name="Text Box 380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597" name="Text Box 380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598" name="Text Box 380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599" name="Text Box 380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600" name="Text Box 380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601" name="Text Box 380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602" name="Text Box 380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603" name="Text Box 380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604" name="Text Box 380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605" name="Text Box 381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606" name="Text Box 381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607" name="Text Box 381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608" name="Text Box 381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609" name="Text Box 381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610" name="Text Box 381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611" name="Text Box 381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612" name="Text Box 381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613" name="Text Box 381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614" name="Text Box 381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615" name="Text Box 382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616" name="Text Box 382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617" name="Text Box 382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618" name="Text Box 382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619" name="Text Box 382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620" name="Text Box 382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621" name="Text Box 382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622" name="Text Box 382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623" name="Text Box 382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624" name="Text Box 382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625" name="Text Box 383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626" name="Text Box 383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627" name="Text Box 383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628" name="Text Box 383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629" name="Text Box 383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630" name="Text Box 383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631" name="Text Box 383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632" name="Text Box 383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633" name="Text Box 383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634" name="Text Box 383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635" name="Text Box 384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636" name="Text Box 384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637" name="Text Box 384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638" name="Text Box 384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639" name="Text Box 384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640" name="Text Box 384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641" name="Text Box 384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642" name="Text Box 384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643" name="Text Box 384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644" name="Text Box 384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645" name="Text Box 385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646" name="Text Box 385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647" name="Text Box 385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648" name="Text Box 385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649" name="Text Box 385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650" name="Text Box 385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651" name="Text Box 385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652" name="Text Box 385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653" name="Text Box 385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654" name="Text Box 385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655" name="Text Box 386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656" name="Text Box 386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657" name="Text Box 386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658" name="Text Box 386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659" name="Text Box 386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660" name="Text Box 386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661" name="Text Box 386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662" name="Text Box 386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663" name="Text Box 386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664" name="Text Box 386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665" name="Text Box 387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666" name="Text Box 387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667" name="Text Box 387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668" name="Text Box 387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669" name="Text Box 387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670" name="Text Box 387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671" name="Text Box 387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672" name="Text Box 387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673" name="Text Box 387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674" name="Text Box 387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675" name="Text Box 388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676" name="Text Box 388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677" name="Text Box 388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678" name="Text Box 388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679" name="Text Box 388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680" name="Text Box 388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681" name="Text Box 388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682" name="Text Box 388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683" name="Text Box 388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684" name="Text Box 388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685" name="Text Box 389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686" name="Text Box 389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687" name="Text Box 389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688" name="Text Box 389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689" name="Text Box 389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690" name="Text Box 389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691" name="Text Box 389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692" name="Text Box 389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693" name="Text Box 389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694" name="Text Box 389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695" name="Text Box 390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696" name="Text Box 390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697" name="Text Box 390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698" name="Text Box 390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699" name="Text Box 390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700" name="Text Box 390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701" name="Text Box 390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702" name="Text Box 390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703" name="Text Box 390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704" name="Text Box 390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705" name="Text Box 391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706" name="Text Box 391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707" name="Text Box 391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708" name="Text Box 391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709" name="Text Box 391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710" name="Text Box 391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711" name="Text Box 391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712" name="Text Box 391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713" name="Text Box 391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714" name="Text Box 391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715" name="Text Box 392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716" name="Text Box 392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717" name="Text Box 392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718" name="Text Box 392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719" name="Text Box 392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720" name="Text Box 392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721" name="Text Box 392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722" name="Text Box 392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723" name="Text Box 392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724" name="Text Box 392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725" name="Text Box 393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726" name="Text Box 393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727" name="Text Box 393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728" name="Text Box 393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729" name="Text Box 393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730" name="Text Box 393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731" name="Text Box 393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732" name="Text Box 393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733" name="Text Box 393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734" name="Text Box 393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735" name="Text Box 394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736" name="Text Box 394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737" name="Text Box 394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738" name="Text Box 394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739" name="Text Box 394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740" name="Text Box 394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741" name="Text Box 394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742" name="Text Box 394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743" name="Text Box 394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744" name="Text Box 394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745" name="Text Box 395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746" name="Text Box 395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747" name="Text Box 395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748" name="Text Box 395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749" name="Text Box 395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750" name="Text Box 395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751" name="Text Box 395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752" name="Text Box 395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753" name="Text Box 395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754" name="Text Box 395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755" name="Text Box 396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756" name="Text Box 396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757" name="Text Box 396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758" name="Text Box 396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759" name="Text Box 396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760" name="Text Box 396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761" name="Text Box 396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762" name="Text Box 396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763" name="Text Box 396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764" name="Text Box 396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765" name="Text Box 397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766" name="Text Box 397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767" name="Text Box 397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768" name="Text Box 397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769" name="Text Box 397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770" name="Text Box 397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771" name="Text Box 397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772" name="Text Box 397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773" name="Text Box 397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774" name="Text Box 397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775" name="Text Box 398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776" name="Text Box 398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777" name="Text Box 398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778" name="Text Box 398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779" name="Text Box 398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780" name="Text Box 398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781" name="Text Box 398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782" name="Text Box 398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783" name="Text Box 398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784" name="Text Box 398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785" name="Text Box 399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786" name="Text Box 399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787" name="Text Box 399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788" name="Text Box 399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789" name="Text Box 399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790" name="Text Box 399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791" name="Text Box 399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792" name="Text Box 399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793" name="Text Box 399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794" name="Text Box 399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795" name="Text Box 400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796" name="Text Box 400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797" name="Text Box 400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798" name="Text Box 400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799" name="Text Box 400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800" name="Text Box 400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801" name="Text Box 400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802" name="Text Box 400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803" name="Text Box 400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804" name="Text Box 400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805" name="Text Box 401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806" name="Text Box 401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807" name="Text Box 401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808" name="Text Box 401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809" name="Text Box 401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810" name="Text Box 401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811" name="Text Box 401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812" name="Text Box 401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813" name="Text Box 401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814" name="Text Box 401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815" name="Text Box 402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816" name="Text Box 402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817" name="Text Box 402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818" name="Text Box 402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819" name="Text Box 402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820" name="Text Box 402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821" name="Text Box 402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822" name="Text Box 402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823" name="Text Box 402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824" name="Text Box 402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825" name="Text Box 403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826" name="Text Box 403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827" name="Text Box 403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828" name="Text Box 403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829" name="Text Box 403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830" name="Text Box 403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831" name="Text Box 403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832" name="Text Box 403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833" name="Text Box 403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834" name="Text Box 403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835" name="Text Box 404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836" name="Text Box 404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837" name="Text Box 404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838" name="Text Box 404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839" name="Text Box 404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840" name="Text Box 404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841" name="Text Box 404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842" name="Text Box 404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843" name="Text Box 404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844" name="Text Box 404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845" name="Text Box 405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846" name="Text Box 405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847" name="Text Box 405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848" name="Text Box 405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849" name="Text Box 405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850" name="Text Box 405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851" name="Text Box 405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852" name="Text Box 405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853" name="Text Box 405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854" name="Text Box 405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855" name="Text Box 406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856" name="Text Box 406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857" name="Text Box 406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858" name="Text Box 406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859" name="Text Box 406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860" name="Text Box 406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861" name="Text Box 406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862" name="Text Box 406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863" name="Text Box 406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864" name="Text Box 406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865" name="Text Box 407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866" name="Text Box 407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867" name="Text Box 407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868" name="Text Box 407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869" name="Text Box 407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870" name="Text Box 407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871" name="Text Box 407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872" name="Text Box 407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873" name="Text Box 407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874" name="Text Box 407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875" name="Text Box 408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876" name="Text Box 408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877" name="Text Box 408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878" name="Text Box 408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879" name="Text Box 408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880" name="Text Box 408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881" name="Text Box 408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882" name="Text Box 408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883" name="Text Box 408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884" name="Text Box 408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885" name="Text Box 409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886" name="Text Box 409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887" name="Text Box 409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888" name="Text Box 409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889" name="Text Box 409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890" name="Text Box 409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891" name="Text Box 409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892" name="Text Box 409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893" name="Text Box 409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894" name="Text Box 409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895" name="Text Box 410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896" name="Text Box 410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897" name="Text Box 410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898" name="Text Box 410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899" name="Text Box 410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900" name="Text Box 410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901" name="Text Box 410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902" name="Text Box 410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903" name="Text Box 410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904" name="Text Box 410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905" name="Text Box 411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906" name="Text Box 411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907" name="Text Box 411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908" name="Text Box 411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909" name="Text Box 411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910" name="Text Box 411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911" name="Text Box 411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912" name="Text Box 411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913" name="Text Box 411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914" name="Text Box 411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915" name="Text Box 412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916" name="Text Box 412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917" name="Text Box 412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918" name="Text Box 412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919" name="Text Box 412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920" name="Text Box 412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921" name="Text Box 412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922" name="Text Box 412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923" name="Text Box 412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924" name="Text Box 412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925" name="Text Box 413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926" name="Text Box 413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927" name="Text Box 413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928" name="Text Box 413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929" name="Text Box 413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930" name="Text Box 413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931" name="Text Box 413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932" name="Text Box 413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933" name="Text Box 413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934" name="Text Box 413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935" name="Text Box 414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936" name="Text Box 414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937" name="Text Box 414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938" name="Text Box 414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939" name="Text Box 414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940" name="Text Box 414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941" name="Text Box 414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942" name="Text Box 414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943" name="Text Box 414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944" name="Text Box 414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945" name="Text Box 415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946" name="Text Box 415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947" name="Text Box 415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948" name="Text Box 415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949" name="Text Box 415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950" name="Text Box 415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951" name="Text Box 415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952" name="Text Box 415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953" name="Text Box 415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954" name="Text Box 415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955" name="Text Box 416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956" name="Text Box 416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957" name="Text Box 416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958" name="Text Box 416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959" name="Text Box 416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960" name="Text Box 416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961" name="Text Box 416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962" name="Text Box 416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963" name="Text Box 416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964" name="Text Box 416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965" name="Text Box 417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966" name="Text Box 417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967" name="Text Box 417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968" name="Text Box 417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969" name="Text Box 417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970" name="Text Box 417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971" name="Text Box 417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972" name="Text Box 417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973" name="Text Box 417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974" name="Text Box 417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975" name="Text Box 418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976" name="Text Box 418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977" name="Text Box 418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978" name="Text Box 418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979" name="Text Box 418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980" name="Text Box 418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981" name="Text Box 418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982" name="Text Box 418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983" name="Text Box 418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984" name="Text Box 418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985" name="Text Box 419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986" name="Text Box 419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987" name="Text Box 419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988" name="Text Box 419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989" name="Text Box 419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990" name="Text Box 419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991" name="Text Box 419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992" name="Text Box 419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993" name="Text Box 419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994" name="Text Box 419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995" name="Text Box 420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996" name="Text Box 420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997" name="Text Box 420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998" name="Text Box 420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9999" name="Text Box 420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000" name="Text Box 420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001" name="Text Box 420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002" name="Text Box 420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003" name="Text Box 420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004" name="Text Box 420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005" name="Text Box 421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006" name="Text Box 421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007" name="Text Box 421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008" name="Text Box 421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009" name="Text Box 421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010" name="Text Box 421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011" name="Text Box 421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012" name="Text Box 421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013" name="Text Box 421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014" name="Text Box 421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015" name="Text Box 422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016" name="Text Box 422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017" name="Text Box 422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018" name="Text Box 422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019" name="Text Box 422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020" name="Text Box 422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021" name="Text Box 422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022" name="Text Box 422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023" name="Text Box 422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024" name="Text Box 422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025" name="Text Box 423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026" name="Text Box 423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027" name="Text Box 423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028" name="Text Box 423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029" name="Text Box 423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030" name="Text Box 423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031" name="Text Box 423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032" name="Text Box 423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033" name="Text Box 423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034" name="Text Box 423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035" name="Text Box 424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036" name="Text Box 424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037" name="Text Box 424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038" name="Text Box 424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039" name="Text Box 424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040" name="Text Box 424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041" name="Text Box 424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042" name="Text Box 424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043" name="Text Box 424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044" name="Text Box 424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045" name="Text Box 425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046" name="Text Box 425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047" name="Text Box 425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048" name="Text Box 425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049" name="Text Box 425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050" name="Text Box 425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051" name="Text Box 425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052" name="Text Box 425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053" name="Text Box 425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054" name="Text Box 425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055" name="Text Box 426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056" name="Text Box 426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057" name="Text Box 426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058" name="Text Box 426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059" name="Text Box 426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060" name="Text Box 426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061" name="Text Box 426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062" name="Text Box 426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063" name="Text Box 426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064" name="Text Box 426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065" name="Text Box 427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066" name="Text Box 427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067" name="Text Box 427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068" name="Text Box 427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069" name="Text Box 427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070" name="Text Box 427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071" name="Text Box 427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072" name="Text Box 427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073" name="Text Box 427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074" name="Text Box 427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075" name="Text Box 428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076" name="Text Box 428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077" name="Text Box 428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078" name="Text Box 428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079" name="Text Box 428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080" name="Text Box 428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081" name="Text Box 428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082" name="Text Box 428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083" name="Text Box 428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084" name="Text Box 428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085" name="Text Box 429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086" name="Text Box 429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087" name="Text Box 429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088" name="Text Box 429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089" name="Text Box 429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090" name="Text Box 429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091" name="Text Box 429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092" name="Text Box 429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093" name="Text Box 429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094" name="Text Box 429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095" name="Text Box 430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096" name="Text Box 430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097" name="Text Box 430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098" name="Text Box 430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099" name="Text Box 430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100" name="Text Box 430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101" name="Text Box 430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102" name="Text Box 430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103" name="Text Box 430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104" name="Text Box 430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105" name="Text Box 431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106" name="Text Box 431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107" name="Text Box 431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108" name="Text Box 431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109" name="Text Box 431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110" name="Text Box 431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111" name="Text Box 431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112" name="Text Box 431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113" name="Text Box 431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114" name="Text Box 431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115" name="Text Box 432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116" name="Text Box 432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117" name="Text Box 432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118" name="Text Box 432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119" name="Text Box 432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120" name="Text Box 432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121" name="Text Box 432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122" name="Text Box 432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123" name="Text Box 432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124" name="Text Box 432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125" name="Text Box 433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126" name="Text Box 433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127" name="Text Box 433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128" name="Text Box 433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129" name="Text Box 433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130" name="Text Box 433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131" name="Text Box 433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132" name="Text Box 433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133" name="Text Box 433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134" name="Text Box 433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135" name="Text Box 434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136" name="Text Box 434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137" name="Text Box 434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138" name="Text Box 434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139" name="Text Box 434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140" name="Text Box 434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141" name="Text Box 434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142" name="Text Box 434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143" name="Text Box 434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144" name="Text Box 434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145" name="Text Box 435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146" name="Text Box 435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147" name="Text Box 435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148" name="Text Box 435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149" name="Text Box 435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150" name="Text Box 435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151" name="Text Box 435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152" name="Text Box 435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153" name="Text Box 435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154" name="Text Box 435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155" name="Text Box 436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156" name="Text Box 436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157" name="Text Box 436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158" name="Text Box 436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159" name="Text Box 436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160" name="Text Box 436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161" name="Text Box 436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162" name="Text Box 436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163" name="Text Box 436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164" name="Text Box 436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165" name="Text Box 437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166" name="Text Box 437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167" name="Text Box 437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168" name="Text Box 437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169" name="Text Box 437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170" name="Text Box 437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171" name="Text Box 437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172" name="Text Box 437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173" name="Text Box 437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174" name="Text Box 437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175" name="Text Box 438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176" name="Text Box 438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177" name="Text Box 438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178" name="Text Box 438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179" name="Text Box 438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180" name="Text Box 438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181" name="Text Box 438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182" name="Text Box 438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183" name="Text Box 438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184" name="Text Box 438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185" name="Text Box 439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186" name="Text Box 439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187" name="Text Box 439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188" name="Text Box 439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189" name="Text Box 439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190" name="Text Box 439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191" name="Text Box 439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192" name="Text Box 439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193" name="Text Box 439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194" name="Text Box 439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195" name="Text Box 440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196" name="Text Box 440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197" name="Text Box 440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198" name="Text Box 440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199" name="Text Box 440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200" name="Text Box 440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201" name="Text Box 440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202" name="Text Box 440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203" name="Text Box 440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204" name="Text Box 440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205" name="Text Box 441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206" name="Text Box 441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207" name="Text Box 441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208" name="Text Box 441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209" name="Text Box 441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210" name="Text Box 441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211" name="Text Box 441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212" name="Text Box 441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213" name="Text Box 441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214" name="Text Box 441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215" name="Text Box 442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216" name="Text Box 442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217" name="Text Box 442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218" name="Text Box 442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219" name="Text Box 442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220" name="Text Box 442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221" name="Text Box 442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222" name="Text Box 442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223" name="Text Box 442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224" name="Text Box 442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225" name="Text Box 443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226" name="Text Box 443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227" name="Text Box 443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228" name="Text Box 443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229" name="Text Box 443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230" name="Text Box 443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231" name="Text Box 443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232" name="Text Box 443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233" name="Text Box 443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234" name="Text Box 443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235" name="Text Box 444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236" name="Text Box 444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237" name="Text Box 444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238" name="Text Box 444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239" name="Text Box 444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240" name="Text Box 444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241" name="Text Box 444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242" name="Text Box 444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243" name="Text Box 444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244" name="Text Box 444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245" name="Text Box 445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246" name="Text Box 445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247" name="Text Box 445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248" name="Text Box 445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249" name="Text Box 445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250" name="Text Box 445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251" name="Text Box 445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252" name="Text Box 445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253" name="Text Box 445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254" name="Text Box 445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255" name="Text Box 446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256" name="Text Box 446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257" name="Text Box 446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258" name="Text Box 446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259" name="Text Box 446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260" name="Text Box 446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261" name="Text Box 446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262" name="Text Box 446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263" name="Text Box 446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264" name="Text Box 446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265" name="Text Box 447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266" name="Text Box 447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267" name="Text Box 447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268" name="Text Box 447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269" name="Text Box 447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270" name="Text Box 447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271" name="Text Box 447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272" name="Text Box 447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273" name="Text Box 447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274" name="Text Box 447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275" name="Text Box 448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276" name="Text Box 448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277" name="Text Box 448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278" name="Text Box 448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279" name="Text Box 448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280" name="Text Box 448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281" name="Text Box 448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282" name="Text Box 448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283" name="Text Box 448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284" name="Text Box 448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285" name="Text Box 449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286" name="Text Box 449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287" name="Text Box 449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288" name="Text Box 449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289" name="Text Box 449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290" name="Text Box 449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291" name="Text Box 449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292" name="Text Box 449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293" name="Text Box 449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294" name="Text Box 449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295" name="Text Box 450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296" name="Text Box 450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297" name="Text Box 450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298" name="Text Box 450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299" name="Text Box 450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300" name="Text Box 450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301" name="Text Box 450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302" name="Text Box 450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303" name="Text Box 450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304" name="Text Box 450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305" name="Text Box 451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306" name="Text Box 451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307" name="Text Box 451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308" name="Text Box 451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309" name="Text Box 451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310" name="Text Box 451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311" name="Text Box 451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312" name="Text Box 451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313" name="Text Box 451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314" name="Text Box 451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315" name="Text Box 452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316" name="Text Box 452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317" name="Text Box 452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318" name="Text Box 452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319" name="Text Box 452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320" name="Text Box 452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321" name="Text Box 452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322" name="Text Box 452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323" name="Text Box 452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324" name="Text Box 452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325" name="Text Box 453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326" name="Text Box 453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327" name="Text Box 453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328" name="Text Box 453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329" name="Text Box 453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330" name="Text Box 453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331" name="Text Box 453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332" name="Text Box 453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333" name="Text Box 453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334" name="Text Box 453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335" name="Text Box 454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336" name="Text Box 454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337" name="Text Box 454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338" name="Text Box 454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339" name="Text Box 454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340" name="Text Box 454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341" name="Text Box 454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342" name="Text Box 454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343" name="Text Box 454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344" name="Text Box 454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345" name="Text Box 455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346" name="Text Box 455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347" name="Text Box 455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348" name="Text Box 455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349" name="Text Box 455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350" name="Text Box 455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351" name="Text Box 455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352" name="Text Box 455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353" name="Text Box 455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354" name="Text Box 455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355" name="Text Box 456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356" name="Text Box 456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357" name="Text Box 456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358" name="Text Box 456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359" name="Text Box 456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360" name="Text Box 456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361" name="Text Box 456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362" name="Text Box 456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363" name="Text Box 456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364" name="Text Box 456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365" name="Text Box 457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366" name="Text Box 457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367" name="Text Box 457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368" name="Text Box 457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369" name="Text Box 457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370" name="Text Box 457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371" name="Text Box 457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372" name="Text Box 457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373" name="Text Box 457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374" name="Text Box 457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375" name="Text Box 458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376" name="Text Box 458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377" name="Text Box 458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378" name="Text Box 458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379" name="Text Box 458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380" name="Text Box 458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381" name="Text Box 458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382" name="Text Box 458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383" name="Text Box 458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384" name="Text Box 458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385" name="Text Box 459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386" name="Text Box 459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387" name="Text Box 459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388" name="Text Box 459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389" name="Text Box 459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390" name="Text Box 459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391" name="Text Box 459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392" name="Text Box 459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393" name="Text Box 459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394" name="Text Box 459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395" name="Text Box 460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396" name="Text Box 460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397" name="Text Box 460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398" name="Text Box 460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399" name="Text Box 460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400" name="Text Box 460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401" name="Text Box 460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402" name="Text Box 460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403" name="Text Box 460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404" name="Text Box 460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405" name="Text Box 461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406" name="Text Box 461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407" name="Text Box 461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408" name="Text Box 461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409" name="Text Box 461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410" name="Text Box 461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411" name="Text Box 461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412" name="Text Box 461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413" name="Text Box 461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414" name="Text Box 461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415" name="Text Box 462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416" name="Text Box 462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417" name="Text Box 462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418" name="Text Box 462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419" name="Text Box 462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420" name="Text Box 462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421" name="Text Box 462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422" name="Text Box 462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423" name="Text Box 462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424" name="Text Box 462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425" name="Text Box 463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426" name="Text Box 463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427" name="Text Box 463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428" name="Text Box 463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429" name="Text Box 463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430" name="Text Box 463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431" name="Text Box 463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432" name="Text Box 463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433" name="Text Box 463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434" name="Text Box 463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435" name="Text Box 464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436" name="Text Box 464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437" name="Text Box 464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438" name="Text Box 464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439" name="Text Box 464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440" name="Text Box 464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441" name="Text Box 464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442" name="Text Box 464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443" name="Text Box 464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444" name="Text Box 464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445" name="Text Box 465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446" name="Text Box 465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447" name="Text Box 465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448" name="Text Box 465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449" name="Text Box 465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450" name="Text Box 465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451" name="Text Box 465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452" name="Text Box 465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453" name="Text Box 465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454" name="Text Box 465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455" name="Text Box 466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456" name="Text Box 466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457" name="Text Box 466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458" name="Text Box 466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459" name="Text Box 466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460" name="Text Box 466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461" name="Text Box 466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462" name="Text Box 466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463" name="Text Box 466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464" name="Text Box 466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465" name="Text Box 467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466" name="Text Box 467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467" name="Text Box 467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468" name="Text Box 467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469" name="Text Box 467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470" name="Text Box 467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471" name="Text Box 467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472" name="Text Box 467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473" name="Text Box 467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474" name="Text Box 467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475" name="Text Box 468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476" name="Text Box 468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477" name="Text Box 468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478" name="Text Box 468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479" name="Text Box 468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480" name="Text Box 468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481" name="Text Box 468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482" name="Text Box 468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483" name="Text Box 468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484" name="Text Box 468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485" name="Text Box 469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486" name="Text Box 469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487" name="Text Box 469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488" name="Text Box 469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489" name="Text Box 469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490" name="Text Box 469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491" name="Text Box 469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492" name="Text Box 469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493" name="Text Box 469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494" name="Text Box 469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495" name="Text Box 470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496" name="Text Box 470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497" name="Text Box 470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498" name="Text Box 470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499" name="Text Box 470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500" name="Text Box 470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501" name="Text Box 470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502" name="Text Box 470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503" name="Text Box 470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504" name="Text Box 470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505" name="Text Box 471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506" name="Text Box 471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507" name="Text Box 471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508" name="Text Box 471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509" name="Text Box 471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510" name="Text Box 471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511" name="Text Box 471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512" name="Text Box 471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513" name="Text Box 471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514" name="Text Box 471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515" name="Text Box 472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516" name="Text Box 472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517" name="Text Box 472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518" name="Text Box 472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519" name="Text Box 472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520" name="Text Box 472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521" name="Text Box 472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522" name="Text Box 472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523" name="Text Box 472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524" name="Text Box 472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525" name="Text Box 473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526" name="Text Box 473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527" name="Text Box 473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528" name="Text Box 473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529" name="Text Box 473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530" name="Text Box 473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531" name="Text Box 473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532" name="Text Box 473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533" name="Text Box 473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534" name="Text Box 473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535" name="Text Box 474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536" name="Text Box 474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537" name="Text Box 474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538" name="Text Box 474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539" name="Text Box 474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540" name="Text Box 474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541" name="Text Box 474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542" name="Text Box 474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543" name="Text Box 474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544" name="Text Box 474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545" name="Text Box 475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546" name="Text Box 475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547" name="Text Box 475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548" name="Text Box 475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549" name="Text Box 475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550" name="Text Box 475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551" name="Text Box 475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552" name="Text Box 475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553" name="Text Box 475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554" name="Text Box 475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555" name="Text Box 476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556" name="Text Box 476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557" name="Text Box 476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558" name="Text Box 476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559" name="Text Box 476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560" name="Text Box 476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561" name="Text Box 476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562" name="Text Box 476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563" name="Text Box 476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564" name="Text Box 476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565" name="Text Box 477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566" name="Text Box 477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567" name="Text Box 477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568" name="Text Box 477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569" name="Text Box 477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570" name="Text Box 477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571" name="Text Box 477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572" name="Text Box 477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573" name="Text Box 477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574" name="Text Box 477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575" name="Text Box 478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576" name="Text Box 478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577" name="Text Box 478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578" name="Text Box 478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579" name="Text Box 478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580" name="Text Box 478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581" name="Text Box 478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582" name="Text Box 478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583" name="Text Box 478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584" name="Text Box 478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585" name="Text Box 479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586" name="Text Box 479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587" name="Text Box 479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588" name="Text Box 479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589" name="Text Box 479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590" name="Text Box 479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591" name="Text Box 479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592" name="Text Box 479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593" name="Text Box 479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594" name="Text Box 479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595" name="Text Box 480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596" name="Text Box 480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597" name="Text Box 480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598" name="Text Box 480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599" name="Text Box 480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600" name="Text Box 480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601" name="Text Box 480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602" name="Text Box 480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603" name="Text Box 480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604" name="Text Box 480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605" name="Text Box 481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606" name="Text Box 481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607" name="Text Box 481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608" name="Text Box 481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609" name="Text Box 481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610" name="Text Box 481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611" name="Text Box 481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612" name="Text Box 481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613" name="Text Box 481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614" name="Text Box 481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615" name="Text Box 482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616" name="Text Box 482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617" name="Text Box 482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618" name="Text Box 482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619" name="Text Box 482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620" name="Text Box 482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621" name="Text Box 482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622" name="Text Box 482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623" name="Text Box 482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624" name="Text Box 482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625" name="Text Box 483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626" name="Text Box 483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627" name="Text Box 483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628" name="Text Box 483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629" name="Text Box 483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630" name="Text Box 483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631" name="Text Box 483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632" name="Text Box 483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633" name="Text Box 483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634" name="Text Box 483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635" name="Text Box 484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636" name="Text Box 484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637" name="Text Box 484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638" name="Text Box 484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639" name="Text Box 484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640" name="Text Box 484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641" name="Text Box 484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642" name="Text Box 484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643" name="Text Box 484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644" name="Text Box 484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645" name="Text Box 485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646" name="Text Box 485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647" name="Text Box 485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648" name="Text Box 485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649" name="Text Box 485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650" name="Text Box 485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651" name="Text Box 485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652" name="Text Box 485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653" name="Text Box 485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654" name="Text Box 485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655" name="Text Box 486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656" name="Text Box 486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657" name="Text Box 486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658" name="Text Box 486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659" name="Text Box 486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660" name="Text Box 486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661" name="Text Box 486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662" name="Text Box 486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663" name="Text Box 486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664" name="Text Box 486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665" name="Text Box 487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666" name="Text Box 487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667" name="Text Box 487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668" name="Text Box 487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669" name="Text Box 487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670" name="Text Box 487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671" name="Text Box 487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672" name="Text Box 487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673" name="Text Box 487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674" name="Text Box 487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675" name="Text Box 488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676" name="Text Box 488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677" name="Text Box 488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678" name="Text Box 488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679" name="Text Box 488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680" name="Text Box 488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681" name="Text Box 488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682" name="Text Box 488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683" name="Text Box 488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684" name="Text Box 488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685" name="Text Box 489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686" name="Text Box 489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687" name="Text Box 489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688" name="Text Box 489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689" name="Text Box 489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690" name="Text Box 489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691" name="Text Box 489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692" name="Text Box 489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693" name="Text Box 489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694" name="Text Box 489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695" name="Text Box 490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696" name="Text Box 490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697" name="Text Box 490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698" name="Text Box 490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699" name="Text Box 490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700" name="Text Box 490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701" name="Text Box 490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702" name="Text Box 490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703" name="Text Box 490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704" name="Text Box 490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705" name="Text Box 491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706" name="Text Box 491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707" name="Text Box 491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708" name="Text Box 491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709" name="Text Box 491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710" name="Text Box 491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711" name="Text Box 491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712" name="Text Box 491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713" name="Text Box 491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714" name="Text Box 491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715" name="Text Box 492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716" name="Text Box 492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717" name="Text Box 492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718" name="Text Box 492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719" name="Text Box 492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720" name="Text Box 492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721" name="Text Box 492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722" name="Text Box 492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723" name="Text Box 492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724" name="Text Box 492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725" name="Text Box 493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726" name="Text Box 493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727" name="Text Box 493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728" name="Text Box 493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729" name="Text Box 493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730" name="Text Box 493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731" name="Text Box 493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732" name="Text Box 493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733" name="Text Box 493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734" name="Text Box 493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735" name="Text Box 494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736" name="Text Box 494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737" name="Text Box 494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738" name="Text Box 494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739" name="Text Box 494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740" name="Text Box 494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741" name="Text Box 494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742" name="Text Box 494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743" name="Text Box 494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744" name="Text Box 494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745" name="Text Box 495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746" name="Text Box 495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747" name="Text Box 495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748" name="Text Box 495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749" name="Text Box 495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750" name="Text Box 495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751" name="Text Box 495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752" name="Text Box 495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753" name="Text Box 495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754" name="Text Box 495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755" name="Text Box 496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756" name="Text Box 496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757" name="Text Box 496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758" name="Text Box 496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759" name="Text Box 496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760" name="Text Box 496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761" name="Text Box 496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762" name="Text Box 496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763" name="Text Box 496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764" name="Text Box 496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765" name="Text Box 497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766" name="Text Box 497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767" name="Text Box 497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768" name="Text Box 497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769" name="Text Box 497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770" name="Text Box 497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771" name="Text Box 497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772" name="Text Box 497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773" name="Text Box 497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774" name="Text Box 497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775" name="Text Box 498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776" name="Text Box 498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777" name="Text Box 498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778" name="Text Box 498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779" name="Text Box 498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780" name="Text Box 498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781" name="Text Box 498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782" name="Text Box 498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783" name="Text Box 498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784" name="Text Box 498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785" name="Text Box 499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786" name="Text Box 499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787" name="Text Box 499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788" name="Text Box 499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789" name="Text Box 499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790" name="Text Box 499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791" name="Text Box 499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792" name="Text Box 499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793" name="Text Box 499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794" name="Text Box 499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795" name="Text Box 500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796" name="Text Box 500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797" name="Text Box 500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798" name="Text Box 500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799" name="Text Box 500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800" name="Text Box 500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801" name="Text Box 500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802" name="Text Box 500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803" name="Text Box 500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804" name="Text Box 500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805" name="Text Box 501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806" name="Text Box 501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807" name="Text Box 501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808" name="Text Box 501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809" name="Text Box 501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810" name="Text Box 501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811" name="Text Box 501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812" name="Text Box 501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813" name="Text Box 501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814" name="Text Box 501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815" name="Text Box 502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816" name="Text Box 502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817" name="Text Box 502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818" name="Text Box 502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819" name="Text Box 502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820" name="Text Box 502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821" name="Text Box 502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822" name="Text Box 502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823" name="Text Box 502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824" name="Text Box 502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825" name="Text Box 503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826" name="Text Box 503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827" name="Text Box 503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828" name="Text Box 503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829" name="Text Box 503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830" name="Text Box 503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831" name="Text Box 503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832" name="Text Box 503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833" name="Text Box 503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834" name="Text Box 503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835" name="Text Box 504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836" name="Text Box 504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837" name="Text Box 504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838" name="Text Box 504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839" name="Text Box 504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840" name="Text Box 504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841" name="Text Box 504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842" name="Text Box 504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843" name="Text Box 504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844" name="Text Box 504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845" name="Text Box 505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846" name="Text Box 505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847" name="Text Box 505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848" name="Text Box 505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849" name="Text Box 505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850" name="Text Box 505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851" name="Text Box 505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852" name="Text Box 505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853" name="Text Box 505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854" name="Text Box 505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855" name="Text Box 506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856" name="Text Box 506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857" name="Text Box 506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858" name="Text Box 506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859" name="Text Box 506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860" name="Text Box 506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861" name="Text Box 506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862" name="Text Box 506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863" name="Text Box 506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864" name="Text Box 506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865" name="Text Box 507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866" name="Text Box 507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867" name="Text Box 507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868" name="Text Box 507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869" name="Text Box 507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870" name="Text Box 507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871" name="Text Box 507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872" name="Text Box 507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873" name="Text Box 507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874" name="Text Box 507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875" name="Text Box 508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876" name="Text Box 508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877" name="Text Box 508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878" name="Text Box 508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879" name="Text Box 508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880" name="Text Box 508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881" name="Text Box 508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882" name="Text Box 508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883" name="Text Box 508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884" name="Text Box 508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885" name="Text Box 509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886" name="Text Box 509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887" name="Text Box 509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888" name="Text Box 509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889" name="Text Box 509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890" name="Text Box 509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891" name="Text Box 509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892" name="Text Box 509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893" name="Text Box 509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894" name="Text Box 509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895" name="Text Box 510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896" name="Text Box 510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897" name="Text Box 510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898" name="Text Box 510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899" name="Text Box 510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900" name="Text Box 510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901" name="Text Box 510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902" name="Text Box 510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903" name="Text Box 510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904" name="Text Box 510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905" name="Text Box 511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906" name="Text Box 511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907" name="Text Box 511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908" name="Text Box 511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909" name="Text Box 511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910" name="Text Box 511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911" name="Text Box 511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912" name="Text Box 511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913" name="Text Box 511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914" name="Text Box 511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915" name="Text Box 512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916" name="Text Box 512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917" name="Text Box 512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918" name="Text Box 512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919" name="Text Box 512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920" name="Text Box 512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921" name="Text Box 512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922" name="Text Box 512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923" name="Text Box 512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924" name="Text Box 512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925" name="Text Box 513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926" name="Text Box 513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927" name="Text Box 513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928" name="Text Box 513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929" name="Text Box 513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930" name="Text Box 513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931" name="Text Box 513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932" name="Text Box 513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933" name="Text Box 513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934" name="Text Box 513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935" name="Text Box 514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936" name="Text Box 514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937" name="Text Box 514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938" name="Text Box 514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939" name="Text Box 514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940" name="Text Box 514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941" name="Text Box 514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942" name="Text Box 514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943" name="Text Box 514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944" name="Text Box 514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945" name="Text Box 515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946" name="Text Box 515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947" name="Text Box 515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948" name="Text Box 515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949" name="Text Box 515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950" name="Text Box 515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951" name="Text Box 515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952" name="Text Box 515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953" name="Text Box 515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954" name="Text Box 515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955" name="Text Box 516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956" name="Text Box 516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957" name="Text Box 516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958" name="Text Box 516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959" name="Text Box 516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960" name="Text Box 516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961" name="Text Box 516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962" name="Text Box 516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963" name="Text Box 516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964" name="Text Box 516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965" name="Text Box 517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966" name="Text Box 517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967" name="Text Box 517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968" name="Text Box 517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969" name="Text Box 517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970" name="Text Box 517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971" name="Text Box 517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972" name="Text Box 517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973" name="Text Box 517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974" name="Text Box 517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975" name="Text Box 518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976" name="Text Box 518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977" name="Text Box 518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978" name="Text Box 518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979" name="Text Box 518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980" name="Text Box 518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981" name="Text Box 518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982" name="Text Box 518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983" name="Text Box 518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984" name="Text Box 518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985" name="Text Box 519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986" name="Text Box 519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987" name="Text Box 519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988" name="Text Box 519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989" name="Text Box 519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990" name="Text Box 519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991" name="Text Box 519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992" name="Text Box 519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993" name="Text Box 519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994" name="Text Box 519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995" name="Text Box 520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996" name="Text Box 520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997" name="Text Box 520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998" name="Text Box 520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0999" name="Text Box 520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000" name="Text Box 520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001" name="Text Box 520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002" name="Text Box 520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003" name="Text Box 520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004" name="Text Box 520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005" name="Text Box 521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006" name="Text Box 521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007" name="Text Box 521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008" name="Text Box 521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009" name="Text Box 521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010" name="Text Box 521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011" name="Text Box 521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012" name="Text Box 521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013" name="Text Box 521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014" name="Text Box 521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015" name="Text Box 522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016" name="Text Box 522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017" name="Text Box 522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018" name="Text Box 522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019" name="Text Box 522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020" name="Text Box 522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021" name="Text Box 522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022" name="Text Box 522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023" name="Text Box 522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024" name="Text Box 522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025" name="Text Box 523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026" name="Text Box 523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027" name="Text Box 523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028" name="Text Box 523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029" name="Text Box 523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030" name="Text Box 523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031" name="Text Box 523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032" name="Text Box 523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033" name="Text Box 523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034" name="Text Box 523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035" name="Text Box 524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036" name="Text Box 524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037" name="Text Box 524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038" name="Text Box 524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039" name="Text Box 524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040" name="Text Box 524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041" name="Text Box 524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042" name="Text Box 524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043" name="Text Box 524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044" name="Text Box 524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045" name="Text Box 525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046" name="Text Box 525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047" name="Text Box 525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048" name="Text Box 525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049" name="Text Box 525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050" name="Text Box 525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051" name="Text Box 525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052" name="Text Box 525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053" name="Text Box 525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054" name="Text Box 525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055" name="Text Box 526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056" name="Text Box 526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057" name="Text Box 526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058" name="Text Box 526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059" name="Text Box 526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060" name="Text Box 526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061" name="Text Box 526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062" name="Text Box 526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063" name="Text Box 526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064" name="Text Box 526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065" name="Text Box 527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066" name="Text Box 527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067" name="Text Box 527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068" name="Text Box 527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069" name="Text Box 527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070" name="Text Box 527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071" name="Text Box 527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072" name="Text Box 527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073" name="Text Box 527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074" name="Text Box 527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075" name="Text Box 528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076" name="Text Box 528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077" name="Text Box 528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078" name="Text Box 528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079" name="Text Box 528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080" name="Text Box 528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081" name="Text Box 528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082" name="Text Box 528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083" name="Text Box 528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084" name="Text Box 528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085" name="Text Box 529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086" name="Text Box 529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087" name="Text Box 529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088" name="Text Box 529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089" name="Text Box 529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090" name="Text Box 529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091" name="Text Box 529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092" name="Text Box 529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093" name="Text Box 529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094" name="Text Box 529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095" name="Text Box 530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096" name="Text Box 530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097" name="Text Box 530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098" name="Text Box 530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099" name="Text Box 530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100" name="Text Box 530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101" name="Text Box 530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102" name="Text Box 530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103" name="Text Box 530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104" name="Text Box 530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105" name="Text Box 531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106" name="Text Box 531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107" name="Text Box 531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108" name="Text Box 531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109" name="Text Box 531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110" name="Text Box 531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111" name="Text Box 531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112" name="Text Box 531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113" name="Text Box 531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114" name="Text Box 531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115" name="Text Box 532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116" name="Text Box 532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117" name="Text Box 532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118" name="Text Box 532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119" name="Text Box 532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120" name="Text Box 532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121" name="Text Box 532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122" name="Text Box 532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123" name="Text Box 532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124" name="Text Box 532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125" name="Text Box 533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126" name="Text Box 533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127" name="Text Box 533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128" name="Text Box 533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129" name="Text Box 533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130" name="Text Box 533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131" name="Text Box 533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132" name="Text Box 533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133" name="Text Box 533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134" name="Text Box 533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135" name="Text Box 534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136" name="Text Box 534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137" name="Text Box 534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138" name="Text Box 534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139" name="Text Box 534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140" name="Text Box 534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141" name="Text Box 534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142" name="Text Box 534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143" name="Text Box 534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144" name="Text Box 534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145" name="Text Box 535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146" name="Text Box 535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147" name="Text Box 535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148" name="Text Box 535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149" name="Text Box 535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150" name="Text Box 535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151" name="Text Box 535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152" name="Text Box 535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153" name="Text Box 535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154" name="Text Box 535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155" name="Text Box 536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156" name="Text Box 536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157" name="Text Box 536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158" name="Text Box 536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159" name="Text Box 536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160" name="Text Box 536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161" name="Text Box 536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162" name="Text Box 536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163" name="Text Box 536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164" name="Text Box 536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165" name="Text Box 537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166" name="Text Box 537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167" name="Text Box 537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168" name="Text Box 537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169" name="Text Box 537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170" name="Text Box 537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171" name="Text Box 537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172" name="Text Box 537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173" name="Text Box 537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174" name="Text Box 537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175" name="Text Box 538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176" name="Text Box 538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177" name="Text Box 538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178" name="Text Box 538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179" name="Text Box 538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180" name="Text Box 538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181" name="Text Box 538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182" name="Text Box 538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183" name="Text Box 538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184" name="Text Box 538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185" name="Text Box 539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186" name="Text Box 539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187" name="Text Box 539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188" name="Text Box 539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189" name="Text Box 539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190" name="Text Box 539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191" name="Text Box 539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192" name="Text Box 539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193" name="Text Box 5398"/>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194" name="Text Box 5399"/>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195" name="Text Box 5400"/>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196" name="Text Box 5401"/>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197" name="Text Box 5402"/>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198" name="Text Box 5403"/>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199" name="Text Box 5404"/>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200" name="Text Box 5405"/>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201" name="Text Box 5406"/>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349</xdr:row>
      <xdr:rowOff>0</xdr:rowOff>
    </xdr:from>
    <xdr:to>
      <xdr:col>4</xdr:col>
      <xdr:colOff>85725</xdr:colOff>
      <xdr:row>350</xdr:row>
      <xdr:rowOff>19051</xdr:rowOff>
    </xdr:to>
    <xdr:sp macro="" textlink="">
      <xdr:nvSpPr>
        <xdr:cNvPr id="11202" name="Text Box 5407"/>
        <xdr:cNvSpPr txBox="1">
          <a:spLocks noChangeArrowheads="1"/>
        </xdr:cNvSpPr>
      </xdr:nvSpPr>
      <xdr:spPr bwMode="auto">
        <a:xfrm>
          <a:off x="4686300" y="6648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348</xdr:row>
      <xdr:rowOff>0</xdr:rowOff>
    </xdr:from>
    <xdr:to>
      <xdr:col>4</xdr:col>
      <xdr:colOff>85725</xdr:colOff>
      <xdr:row>349</xdr:row>
      <xdr:rowOff>19049</xdr:rowOff>
    </xdr:to>
    <xdr:sp macro="" textlink="">
      <xdr:nvSpPr>
        <xdr:cNvPr id="11203" name="Text Box 5427"/>
        <xdr:cNvSpPr txBox="1">
          <a:spLocks noChangeArrowheads="1"/>
        </xdr:cNvSpPr>
      </xdr:nvSpPr>
      <xdr:spPr bwMode="auto">
        <a:xfrm>
          <a:off x="4686300" y="6629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348</xdr:row>
      <xdr:rowOff>0</xdr:rowOff>
    </xdr:from>
    <xdr:to>
      <xdr:col>4</xdr:col>
      <xdr:colOff>85725</xdr:colOff>
      <xdr:row>349</xdr:row>
      <xdr:rowOff>19049</xdr:rowOff>
    </xdr:to>
    <xdr:sp macro="" textlink="">
      <xdr:nvSpPr>
        <xdr:cNvPr id="11204" name="Text Box 5428"/>
        <xdr:cNvSpPr txBox="1">
          <a:spLocks noChangeArrowheads="1"/>
        </xdr:cNvSpPr>
      </xdr:nvSpPr>
      <xdr:spPr bwMode="auto">
        <a:xfrm>
          <a:off x="4686300" y="6629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348</xdr:row>
      <xdr:rowOff>0</xdr:rowOff>
    </xdr:from>
    <xdr:to>
      <xdr:col>4</xdr:col>
      <xdr:colOff>85725</xdr:colOff>
      <xdr:row>349</xdr:row>
      <xdr:rowOff>19049</xdr:rowOff>
    </xdr:to>
    <xdr:sp macro="" textlink="">
      <xdr:nvSpPr>
        <xdr:cNvPr id="11205" name="Text Box 5429"/>
        <xdr:cNvSpPr txBox="1">
          <a:spLocks noChangeArrowheads="1"/>
        </xdr:cNvSpPr>
      </xdr:nvSpPr>
      <xdr:spPr bwMode="auto">
        <a:xfrm>
          <a:off x="4686300" y="6629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348</xdr:row>
      <xdr:rowOff>0</xdr:rowOff>
    </xdr:from>
    <xdr:to>
      <xdr:col>4</xdr:col>
      <xdr:colOff>85725</xdr:colOff>
      <xdr:row>349</xdr:row>
      <xdr:rowOff>19049</xdr:rowOff>
    </xdr:to>
    <xdr:sp macro="" textlink="">
      <xdr:nvSpPr>
        <xdr:cNvPr id="11206" name="Text Box 5430"/>
        <xdr:cNvSpPr txBox="1">
          <a:spLocks noChangeArrowheads="1"/>
        </xdr:cNvSpPr>
      </xdr:nvSpPr>
      <xdr:spPr bwMode="auto">
        <a:xfrm>
          <a:off x="4686300" y="6629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348</xdr:row>
      <xdr:rowOff>0</xdr:rowOff>
    </xdr:from>
    <xdr:to>
      <xdr:col>4</xdr:col>
      <xdr:colOff>85725</xdr:colOff>
      <xdr:row>349</xdr:row>
      <xdr:rowOff>19049</xdr:rowOff>
    </xdr:to>
    <xdr:sp macro="" textlink="">
      <xdr:nvSpPr>
        <xdr:cNvPr id="11207" name="Text Box 5431"/>
        <xdr:cNvSpPr txBox="1">
          <a:spLocks noChangeArrowheads="1"/>
        </xdr:cNvSpPr>
      </xdr:nvSpPr>
      <xdr:spPr bwMode="auto">
        <a:xfrm>
          <a:off x="4686300" y="6629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348</xdr:row>
      <xdr:rowOff>0</xdr:rowOff>
    </xdr:from>
    <xdr:to>
      <xdr:col>4</xdr:col>
      <xdr:colOff>85725</xdr:colOff>
      <xdr:row>349</xdr:row>
      <xdr:rowOff>19049</xdr:rowOff>
    </xdr:to>
    <xdr:sp macro="" textlink="">
      <xdr:nvSpPr>
        <xdr:cNvPr id="11208" name="Text Box 5432"/>
        <xdr:cNvSpPr txBox="1">
          <a:spLocks noChangeArrowheads="1"/>
        </xdr:cNvSpPr>
      </xdr:nvSpPr>
      <xdr:spPr bwMode="auto">
        <a:xfrm>
          <a:off x="4686300" y="6629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348</xdr:row>
      <xdr:rowOff>0</xdr:rowOff>
    </xdr:from>
    <xdr:to>
      <xdr:col>4</xdr:col>
      <xdr:colOff>85725</xdr:colOff>
      <xdr:row>349</xdr:row>
      <xdr:rowOff>19049</xdr:rowOff>
    </xdr:to>
    <xdr:sp macro="" textlink="">
      <xdr:nvSpPr>
        <xdr:cNvPr id="11209" name="Text Box 5433"/>
        <xdr:cNvSpPr txBox="1">
          <a:spLocks noChangeArrowheads="1"/>
        </xdr:cNvSpPr>
      </xdr:nvSpPr>
      <xdr:spPr bwMode="auto">
        <a:xfrm>
          <a:off x="4686300" y="6629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348</xdr:row>
      <xdr:rowOff>0</xdr:rowOff>
    </xdr:from>
    <xdr:to>
      <xdr:col>4</xdr:col>
      <xdr:colOff>85725</xdr:colOff>
      <xdr:row>349</xdr:row>
      <xdr:rowOff>19049</xdr:rowOff>
    </xdr:to>
    <xdr:sp macro="" textlink="">
      <xdr:nvSpPr>
        <xdr:cNvPr id="11210" name="Text Box 5434"/>
        <xdr:cNvSpPr txBox="1">
          <a:spLocks noChangeArrowheads="1"/>
        </xdr:cNvSpPr>
      </xdr:nvSpPr>
      <xdr:spPr bwMode="auto">
        <a:xfrm>
          <a:off x="4686300" y="6629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348</xdr:row>
      <xdr:rowOff>0</xdr:rowOff>
    </xdr:from>
    <xdr:to>
      <xdr:col>4</xdr:col>
      <xdr:colOff>85725</xdr:colOff>
      <xdr:row>349</xdr:row>
      <xdr:rowOff>19049</xdr:rowOff>
    </xdr:to>
    <xdr:sp macro="" textlink="">
      <xdr:nvSpPr>
        <xdr:cNvPr id="11211" name="Text Box 5435"/>
        <xdr:cNvSpPr txBox="1">
          <a:spLocks noChangeArrowheads="1"/>
        </xdr:cNvSpPr>
      </xdr:nvSpPr>
      <xdr:spPr bwMode="auto">
        <a:xfrm>
          <a:off x="4686300" y="6629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348</xdr:row>
      <xdr:rowOff>0</xdr:rowOff>
    </xdr:from>
    <xdr:to>
      <xdr:col>4</xdr:col>
      <xdr:colOff>85725</xdr:colOff>
      <xdr:row>349</xdr:row>
      <xdr:rowOff>19049</xdr:rowOff>
    </xdr:to>
    <xdr:sp macro="" textlink="">
      <xdr:nvSpPr>
        <xdr:cNvPr id="11212" name="Text Box 5436"/>
        <xdr:cNvSpPr txBox="1">
          <a:spLocks noChangeArrowheads="1"/>
        </xdr:cNvSpPr>
      </xdr:nvSpPr>
      <xdr:spPr bwMode="auto">
        <a:xfrm>
          <a:off x="4686300" y="6629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348</xdr:row>
      <xdr:rowOff>0</xdr:rowOff>
    </xdr:from>
    <xdr:to>
      <xdr:col>4</xdr:col>
      <xdr:colOff>85725</xdr:colOff>
      <xdr:row>349</xdr:row>
      <xdr:rowOff>19049</xdr:rowOff>
    </xdr:to>
    <xdr:sp macro="" textlink="">
      <xdr:nvSpPr>
        <xdr:cNvPr id="11213" name="Text Box 5437"/>
        <xdr:cNvSpPr txBox="1">
          <a:spLocks noChangeArrowheads="1"/>
        </xdr:cNvSpPr>
      </xdr:nvSpPr>
      <xdr:spPr bwMode="auto">
        <a:xfrm>
          <a:off x="4686300" y="6629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348</xdr:row>
      <xdr:rowOff>0</xdr:rowOff>
    </xdr:from>
    <xdr:to>
      <xdr:col>4</xdr:col>
      <xdr:colOff>85725</xdr:colOff>
      <xdr:row>349</xdr:row>
      <xdr:rowOff>19049</xdr:rowOff>
    </xdr:to>
    <xdr:sp macro="" textlink="">
      <xdr:nvSpPr>
        <xdr:cNvPr id="11214" name="Text Box 5438"/>
        <xdr:cNvSpPr txBox="1">
          <a:spLocks noChangeArrowheads="1"/>
        </xdr:cNvSpPr>
      </xdr:nvSpPr>
      <xdr:spPr bwMode="auto">
        <a:xfrm>
          <a:off x="4686300" y="6629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348</xdr:row>
      <xdr:rowOff>0</xdr:rowOff>
    </xdr:from>
    <xdr:to>
      <xdr:col>4</xdr:col>
      <xdr:colOff>85725</xdr:colOff>
      <xdr:row>349</xdr:row>
      <xdr:rowOff>19049</xdr:rowOff>
    </xdr:to>
    <xdr:sp macro="" textlink="">
      <xdr:nvSpPr>
        <xdr:cNvPr id="11215" name="Text Box 5439"/>
        <xdr:cNvSpPr txBox="1">
          <a:spLocks noChangeArrowheads="1"/>
        </xdr:cNvSpPr>
      </xdr:nvSpPr>
      <xdr:spPr bwMode="auto">
        <a:xfrm>
          <a:off x="4686300" y="6629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348</xdr:row>
      <xdr:rowOff>0</xdr:rowOff>
    </xdr:from>
    <xdr:to>
      <xdr:col>4</xdr:col>
      <xdr:colOff>85725</xdr:colOff>
      <xdr:row>349</xdr:row>
      <xdr:rowOff>19049</xdr:rowOff>
    </xdr:to>
    <xdr:sp macro="" textlink="">
      <xdr:nvSpPr>
        <xdr:cNvPr id="11216" name="Text Box 5440"/>
        <xdr:cNvSpPr txBox="1">
          <a:spLocks noChangeArrowheads="1"/>
        </xdr:cNvSpPr>
      </xdr:nvSpPr>
      <xdr:spPr bwMode="auto">
        <a:xfrm>
          <a:off x="4686300" y="6629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348</xdr:row>
      <xdr:rowOff>0</xdr:rowOff>
    </xdr:from>
    <xdr:to>
      <xdr:col>4</xdr:col>
      <xdr:colOff>85725</xdr:colOff>
      <xdr:row>349</xdr:row>
      <xdr:rowOff>19049</xdr:rowOff>
    </xdr:to>
    <xdr:sp macro="" textlink="">
      <xdr:nvSpPr>
        <xdr:cNvPr id="11217" name="Text Box 5441"/>
        <xdr:cNvSpPr txBox="1">
          <a:spLocks noChangeArrowheads="1"/>
        </xdr:cNvSpPr>
      </xdr:nvSpPr>
      <xdr:spPr bwMode="auto">
        <a:xfrm>
          <a:off x="4686300" y="6629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348</xdr:row>
      <xdr:rowOff>0</xdr:rowOff>
    </xdr:from>
    <xdr:to>
      <xdr:col>4</xdr:col>
      <xdr:colOff>85725</xdr:colOff>
      <xdr:row>349</xdr:row>
      <xdr:rowOff>19049</xdr:rowOff>
    </xdr:to>
    <xdr:sp macro="" textlink="">
      <xdr:nvSpPr>
        <xdr:cNvPr id="11218" name="Text Box 5442"/>
        <xdr:cNvSpPr txBox="1">
          <a:spLocks noChangeArrowheads="1"/>
        </xdr:cNvSpPr>
      </xdr:nvSpPr>
      <xdr:spPr bwMode="auto">
        <a:xfrm>
          <a:off x="4686300" y="6629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348</xdr:row>
      <xdr:rowOff>0</xdr:rowOff>
    </xdr:from>
    <xdr:to>
      <xdr:col>4</xdr:col>
      <xdr:colOff>85725</xdr:colOff>
      <xdr:row>349</xdr:row>
      <xdr:rowOff>19049</xdr:rowOff>
    </xdr:to>
    <xdr:sp macro="" textlink="">
      <xdr:nvSpPr>
        <xdr:cNvPr id="11219" name="Text Box 5443"/>
        <xdr:cNvSpPr txBox="1">
          <a:spLocks noChangeArrowheads="1"/>
        </xdr:cNvSpPr>
      </xdr:nvSpPr>
      <xdr:spPr bwMode="auto">
        <a:xfrm>
          <a:off x="4686300" y="6629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348</xdr:row>
      <xdr:rowOff>0</xdr:rowOff>
    </xdr:from>
    <xdr:to>
      <xdr:col>4</xdr:col>
      <xdr:colOff>85725</xdr:colOff>
      <xdr:row>349</xdr:row>
      <xdr:rowOff>19049</xdr:rowOff>
    </xdr:to>
    <xdr:sp macro="" textlink="">
      <xdr:nvSpPr>
        <xdr:cNvPr id="11220" name="Text Box 5444"/>
        <xdr:cNvSpPr txBox="1">
          <a:spLocks noChangeArrowheads="1"/>
        </xdr:cNvSpPr>
      </xdr:nvSpPr>
      <xdr:spPr bwMode="auto">
        <a:xfrm>
          <a:off x="4686300" y="6629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348</xdr:row>
      <xdr:rowOff>0</xdr:rowOff>
    </xdr:from>
    <xdr:to>
      <xdr:col>4</xdr:col>
      <xdr:colOff>85725</xdr:colOff>
      <xdr:row>349</xdr:row>
      <xdr:rowOff>19049</xdr:rowOff>
    </xdr:to>
    <xdr:sp macro="" textlink="">
      <xdr:nvSpPr>
        <xdr:cNvPr id="11221" name="Text Box 5445"/>
        <xdr:cNvSpPr txBox="1">
          <a:spLocks noChangeArrowheads="1"/>
        </xdr:cNvSpPr>
      </xdr:nvSpPr>
      <xdr:spPr bwMode="auto">
        <a:xfrm>
          <a:off x="4686300" y="6629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348</xdr:row>
      <xdr:rowOff>0</xdr:rowOff>
    </xdr:from>
    <xdr:to>
      <xdr:col>4</xdr:col>
      <xdr:colOff>85725</xdr:colOff>
      <xdr:row>349</xdr:row>
      <xdr:rowOff>19049</xdr:rowOff>
    </xdr:to>
    <xdr:sp macro="" textlink="">
      <xdr:nvSpPr>
        <xdr:cNvPr id="11222" name="Text Box 5446"/>
        <xdr:cNvSpPr txBox="1">
          <a:spLocks noChangeArrowheads="1"/>
        </xdr:cNvSpPr>
      </xdr:nvSpPr>
      <xdr:spPr bwMode="auto">
        <a:xfrm>
          <a:off x="4686300" y="6629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348</xdr:row>
      <xdr:rowOff>0</xdr:rowOff>
    </xdr:from>
    <xdr:to>
      <xdr:col>4</xdr:col>
      <xdr:colOff>85725</xdr:colOff>
      <xdr:row>349</xdr:row>
      <xdr:rowOff>19049</xdr:rowOff>
    </xdr:to>
    <xdr:sp macro="" textlink="">
      <xdr:nvSpPr>
        <xdr:cNvPr id="11223" name="Text Box 5447"/>
        <xdr:cNvSpPr txBox="1">
          <a:spLocks noChangeArrowheads="1"/>
        </xdr:cNvSpPr>
      </xdr:nvSpPr>
      <xdr:spPr bwMode="auto">
        <a:xfrm>
          <a:off x="4686300" y="6629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348</xdr:row>
      <xdr:rowOff>0</xdr:rowOff>
    </xdr:from>
    <xdr:to>
      <xdr:col>4</xdr:col>
      <xdr:colOff>85725</xdr:colOff>
      <xdr:row>349</xdr:row>
      <xdr:rowOff>19049</xdr:rowOff>
    </xdr:to>
    <xdr:sp macro="" textlink="">
      <xdr:nvSpPr>
        <xdr:cNvPr id="11224" name="Text Box 5448"/>
        <xdr:cNvSpPr txBox="1">
          <a:spLocks noChangeArrowheads="1"/>
        </xdr:cNvSpPr>
      </xdr:nvSpPr>
      <xdr:spPr bwMode="auto">
        <a:xfrm>
          <a:off x="4686300" y="6629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348</xdr:row>
      <xdr:rowOff>0</xdr:rowOff>
    </xdr:from>
    <xdr:to>
      <xdr:col>4</xdr:col>
      <xdr:colOff>85725</xdr:colOff>
      <xdr:row>349</xdr:row>
      <xdr:rowOff>19049</xdr:rowOff>
    </xdr:to>
    <xdr:sp macro="" textlink="">
      <xdr:nvSpPr>
        <xdr:cNvPr id="11225" name="Text Box 5449"/>
        <xdr:cNvSpPr txBox="1">
          <a:spLocks noChangeArrowheads="1"/>
        </xdr:cNvSpPr>
      </xdr:nvSpPr>
      <xdr:spPr bwMode="auto">
        <a:xfrm>
          <a:off x="4686300" y="6629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348</xdr:row>
      <xdr:rowOff>0</xdr:rowOff>
    </xdr:from>
    <xdr:to>
      <xdr:col>4</xdr:col>
      <xdr:colOff>85725</xdr:colOff>
      <xdr:row>349</xdr:row>
      <xdr:rowOff>19049</xdr:rowOff>
    </xdr:to>
    <xdr:sp macro="" textlink="">
      <xdr:nvSpPr>
        <xdr:cNvPr id="11226" name="Text Box 5450"/>
        <xdr:cNvSpPr txBox="1">
          <a:spLocks noChangeArrowheads="1"/>
        </xdr:cNvSpPr>
      </xdr:nvSpPr>
      <xdr:spPr bwMode="auto">
        <a:xfrm>
          <a:off x="4686300" y="6629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348</xdr:row>
      <xdr:rowOff>0</xdr:rowOff>
    </xdr:from>
    <xdr:to>
      <xdr:col>4</xdr:col>
      <xdr:colOff>85725</xdr:colOff>
      <xdr:row>349</xdr:row>
      <xdr:rowOff>19049</xdr:rowOff>
    </xdr:to>
    <xdr:sp macro="" textlink="">
      <xdr:nvSpPr>
        <xdr:cNvPr id="11227" name="Text Box 5451"/>
        <xdr:cNvSpPr txBox="1">
          <a:spLocks noChangeArrowheads="1"/>
        </xdr:cNvSpPr>
      </xdr:nvSpPr>
      <xdr:spPr bwMode="auto">
        <a:xfrm>
          <a:off x="4686300" y="6629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348</xdr:row>
      <xdr:rowOff>0</xdr:rowOff>
    </xdr:from>
    <xdr:to>
      <xdr:col>4</xdr:col>
      <xdr:colOff>85725</xdr:colOff>
      <xdr:row>349</xdr:row>
      <xdr:rowOff>19049</xdr:rowOff>
    </xdr:to>
    <xdr:sp macro="" textlink="">
      <xdr:nvSpPr>
        <xdr:cNvPr id="11228" name="Text Box 5452"/>
        <xdr:cNvSpPr txBox="1">
          <a:spLocks noChangeArrowheads="1"/>
        </xdr:cNvSpPr>
      </xdr:nvSpPr>
      <xdr:spPr bwMode="auto">
        <a:xfrm>
          <a:off x="4686300" y="6629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348</xdr:row>
      <xdr:rowOff>0</xdr:rowOff>
    </xdr:from>
    <xdr:to>
      <xdr:col>4</xdr:col>
      <xdr:colOff>85725</xdr:colOff>
      <xdr:row>349</xdr:row>
      <xdr:rowOff>19049</xdr:rowOff>
    </xdr:to>
    <xdr:sp macro="" textlink="">
      <xdr:nvSpPr>
        <xdr:cNvPr id="11229" name="Text Box 5453"/>
        <xdr:cNvSpPr txBox="1">
          <a:spLocks noChangeArrowheads="1"/>
        </xdr:cNvSpPr>
      </xdr:nvSpPr>
      <xdr:spPr bwMode="auto">
        <a:xfrm>
          <a:off x="4686300" y="6629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348</xdr:row>
      <xdr:rowOff>0</xdr:rowOff>
    </xdr:from>
    <xdr:to>
      <xdr:col>4</xdr:col>
      <xdr:colOff>85725</xdr:colOff>
      <xdr:row>349</xdr:row>
      <xdr:rowOff>19049</xdr:rowOff>
    </xdr:to>
    <xdr:sp macro="" textlink="">
      <xdr:nvSpPr>
        <xdr:cNvPr id="11230" name="Text Box 5454"/>
        <xdr:cNvSpPr txBox="1">
          <a:spLocks noChangeArrowheads="1"/>
        </xdr:cNvSpPr>
      </xdr:nvSpPr>
      <xdr:spPr bwMode="auto">
        <a:xfrm>
          <a:off x="4686300" y="6629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348</xdr:row>
      <xdr:rowOff>0</xdr:rowOff>
    </xdr:from>
    <xdr:to>
      <xdr:col>4</xdr:col>
      <xdr:colOff>85725</xdr:colOff>
      <xdr:row>349</xdr:row>
      <xdr:rowOff>19049</xdr:rowOff>
    </xdr:to>
    <xdr:sp macro="" textlink="">
      <xdr:nvSpPr>
        <xdr:cNvPr id="11231" name="Text Box 5455"/>
        <xdr:cNvSpPr txBox="1">
          <a:spLocks noChangeArrowheads="1"/>
        </xdr:cNvSpPr>
      </xdr:nvSpPr>
      <xdr:spPr bwMode="auto">
        <a:xfrm>
          <a:off x="4686300" y="6629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348</xdr:row>
      <xdr:rowOff>0</xdr:rowOff>
    </xdr:from>
    <xdr:to>
      <xdr:col>4</xdr:col>
      <xdr:colOff>85725</xdr:colOff>
      <xdr:row>349</xdr:row>
      <xdr:rowOff>19049</xdr:rowOff>
    </xdr:to>
    <xdr:sp macro="" textlink="">
      <xdr:nvSpPr>
        <xdr:cNvPr id="11232" name="Text Box 5456"/>
        <xdr:cNvSpPr txBox="1">
          <a:spLocks noChangeArrowheads="1"/>
        </xdr:cNvSpPr>
      </xdr:nvSpPr>
      <xdr:spPr bwMode="auto">
        <a:xfrm>
          <a:off x="4686300" y="6629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348</xdr:row>
      <xdr:rowOff>0</xdr:rowOff>
    </xdr:from>
    <xdr:to>
      <xdr:col>4</xdr:col>
      <xdr:colOff>85725</xdr:colOff>
      <xdr:row>349</xdr:row>
      <xdr:rowOff>19049</xdr:rowOff>
    </xdr:to>
    <xdr:sp macro="" textlink="">
      <xdr:nvSpPr>
        <xdr:cNvPr id="11233" name="Text Box 5457"/>
        <xdr:cNvSpPr txBox="1">
          <a:spLocks noChangeArrowheads="1"/>
        </xdr:cNvSpPr>
      </xdr:nvSpPr>
      <xdr:spPr bwMode="auto">
        <a:xfrm>
          <a:off x="4686300" y="6629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348</xdr:row>
      <xdr:rowOff>0</xdr:rowOff>
    </xdr:from>
    <xdr:to>
      <xdr:col>4</xdr:col>
      <xdr:colOff>85725</xdr:colOff>
      <xdr:row>349</xdr:row>
      <xdr:rowOff>19049</xdr:rowOff>
    </xdr:to>
    <xdr:sp macro="" textlink="">
      <xdr:nvSpPr>
        <xdr:cNvPr id="11234" name="Text Box 5458"/>
        <xdr:cNvSpPr txBox="1">
          <a:spLocks noChangeArrowheads="1"/>
        </xdr:cNvSpPr>
      </xdr:nvSpPr>
      <xdr:spPr bwMode="auto">
        <a:xfrm>
          <a:off x="4686300" y="6629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348</xdr:row>
      <xdr:rowOff>0</xdr:rowOff>
    </xdr:from>
    <xdr:to>
      <xdr:col>4</xdr:col>
      <xdr:colOff>85725</xdr:colOff>
      <xdr:row>349</xdr:row>
      <xdr:rowOff>19049</xdr:rowOff>
    </xdr:to>
    <xdr:sp macro="" textlink="">
      <xdr:nvSpPr>
        <xdr:cNvPr id="11235" name="Text Box 5459"/>
        <xdr:cNvSpPr txBox="1">
          <a:spLocks noChangeArrowheads="1"/>
        </xdr:cNvSpPr>
      </xdr:nvSpPr>
      <xdr:spPr bwMode="auto">
        <a:xfrm>
          <a:off x="4686300" y="6629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348</xdr:row>
      <xdr:rowOff>0</xdr:rowOff>
    </xdr:from>
    <xdr:to>
      <xdr:col>4</xdr:col>
      <xdr:colOff>85725</xdr:colOff>
      <xdr:row>349</xdr:row>
      <xdr:rowOff>19049</xdr:rowOff>
    </xdr:to>
    <xdr:sp macro="" textlink="">
      <xdr:nvSpPr>
        <xdr:cNvPr id="11236" name="Text Box 5460"/>
        <xdr:cNvSpPr txBox="1">
          <a:spLocks noChangeArrowheads="1"/>
        </xdr:cNvSpPr>
      </xdr:nvSpPr>
      <xdr:spPr bwMode="auto">
        <a:xfrm>
          <a:off x="4686300" y="6629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348</xdr:row>
      <xdr:rowOff>0</xdr:rowOff>
    </xdr:from>
    <xdr:to>
      <xdr:col>4</xdr:col>
      <xdr:colOff>85725</xdr:colOff>
      <xdr:row>349</xdr:row>
      <xdr:rowOff>19049</xdr:rowOff>
    </xdr:to>
    <xdr:sp macro="" textlink="">
      <xdr:nvSpPr>
        <xdr:cNvPr id="11237" name="Text Box 5461"/>
        <xdr:cNvSpPr txBox="1">
          <a:spLocks noChangeArrowheads="1"/>
        </xdr:cNvSpPr>
      </xdr:nvSpPr>
      <xdr:spPr bwMode="auto">
        <a:xfrm>
          <a:off x="4686300" y="6629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348</xdr:row>
      <xdr:rowOff>0</xdr:rowOff>
    </xdr:from>
    <xdr:to>
      <xdr:col>4</xdr:col>
      <xdr:colOff>85725</xdr:colOff>
      <xdr:row>349</xdr:row>
      <xdr:rowOff>19049</xdr:rowOff>
    </xdr:to>
    <xdr:sp macro="" textlink="">
      <xdr:nvSpPr>
        <xdr:cNvPr id="11238" name="Text Box 5462"/>
        <xdr:cNvSpPr txBox="1">
          <a:spLocks noChangeArrowheads="1"/>
        </xdr:cNvSpPr>
      </xdr:nvSpPr>
      <xdr:spPr bwMode="auto">
        <a:xfrm>
          <a:off x="4686300" y="6629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348</xdr:row>
      <xdr:rowOff>0</xdr:rowOff>
    </xdr:from>
    <xdr:to>
      <xdr:col>4</xdr:col>
      <xdr:colOff>85725</xdr:colOff>
      <xdr:row>349</xdr:row>
      <xdr:rowOff>19049</xdr:rowOff>
    </xdr:to>
    <xdr:sp macro="" textlink="">
      <xdr:nvSpPr>
        <xdr:cNvPr id="11239" name="Text Box 5463"/>
        <xdr:cNvSpPr txBox="1">
          <a:spLocks noChangeArrowheads="1"/>
        </xdr:cNvSpPr>
      </xdr:nvSpPr>
      <xdr:spPr bwMode="auto">
        <a:xfrm>
          <a:off x="4686300" y="6629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348</xdr:row>
      <xdr:rowOff>0</xdr:rowOff>
    </xdr:from>
    <xdr:to>
      <xdr:col>4</xdr:col>
      <xdr:colOff>85725</xdr:colOff>
      <xdr:row>349</xdr:row>
      <xdr:rowOff>19049</xdr:rowOff>
    </xdr:to>
    <xdr:sp macro="" textlink="">
      <xdr:nvSpPr>
        <xdr:cNvPr id="11240" name="Text Box 5464"/>
        <xdr:cNvSpPr txBox="1">
          <a:spLocks noChangeArrowheads="1"/>
        </xdr:cNvSpPr>
      </xdr:nvSpPr>
      <xdr:spPr bwMode="auto">
        <a:xfrm>
          <a:off x="4686300" y="6629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348</xdr:row>
      <xdr:rowOff>0</xdr:rowOff>
    </xdr:from>
    <xdr:to>
      <xdr:col>4</xdr:col>
      <xdr:colOff>85725</xdr:colOff>
      <xdr:row>349</xdr:row>
      <xdr:rowOff>19049</xdr:rowOff>
    </xdr:to>
    <xdr:sp macro="" textlink="">
      <xdr:nvSpPr>
        <xdr:cNvPr id="11241" name="Text Box 5465"/>
        <xdr:cNvSpPr txBox="1">
          <a:spLocks noChangeArrowheads="1"/>
        </xdr:cNvSpPr>
      </xdr:nvSpPr>
      <xdr:spPr bwMode="auto">
        <a:xfrm>
          <a:off x="4686300" y="6629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348</xdr:row>
      <xdr:rowOff>0</xdr:rowOff>
    </xdr:from>
    <xdr:to>
      <xdr:col>4</xdr:col>
      <xdr:colOff>85725</xdr:colOff>
      <xdr:row>349</xdr:row>
      <xdr:rowOff>19049</xdr:rowOff>
    </xdr:to>
    <xdr:sp macro="" textlink="">
      <xdr:nvSpPr>
        <xdr:cNvPr id="11242" name="Text Box 5466"/>
        <xdr:cNvSpPr txBox="1">
          <a:spLocks noChangeArrowheads="1"/>
        </xdr:cNvSpPr>
      </xdr:nvSpPr>
      <xdr:spPr bwMode="auto">
        <a:xfrm>
          <a:off x="4686300" y="6629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348</xdr:row>
      <xdr:rowOff>0</xdr:rowOff>
    </xdr:from>
    <xdr:to>
      <xdr:col>4</xdr:col>
      <xdr:colOff>85725</xdr:colOff>
      <xdr:row>349</xdr:row>
      <xdr:rowOff>19049</xdr:rowOff>
    </xdr:to>
    <xdr:sp macro="" textlink="">
      <xdr:nvSpPr>
        <xdr:cNvPr id="11243" name="Text Box 5467"/>
        <xdr:cNvSpPr txBox="1">
          <a:spLocks noChangeArrowheads="1"/>
        </xdr:cNvSpPr>
      </xdr:nvSpPr>
      <xdr:spPr bwMode="auto">
        <a:xfrm>
          <a:off x="4686300" y="6629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348</xdr:row>
      <xdr:rowOff>0</xdr:rowOff>
    </xdr:from>
    <xdr:to>
      <xdr:col>4</xdr:col>
      <xdr:colOff>85725</xdr:colOff>
      <xdr:row>349</xdr:row>
      <xdr:rowOff>19049</xdr:rowOff>
    </xdr:to>
    <xdr:sp macro="" textlink="">
      <xdr:nvSpPr>
        <xdr:cNvPr id="11244" name="Text Box 5468"/>
        <xdr:cNvSpPr txBox="1">
          <a:spLocks noChangeArrowheads="1"/>
        </xdr:cNvSpPr>
      </xdr:nvSpPr>
      <xdr:spPr bwMode="auto">
        <a:xfrm>
          <a:off x="4686300" y="6629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85725</xdr:colOff>
      <xdr:row>1</xdr:row>
      <xdr:rowOff>19050</xdr:rowOff>
    </xdr:to>
    <xdr:sp macro="" textlink="">
      <xdr:nvSpPr>
        <xdr:cNvPr id="2" name="Text Box 25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 name="Text Box 25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 name="Text Box 25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 name="Text Box 25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 name="Text Box 25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 name="Text Box 25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 name="Text Box 25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 name="Text Box 25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 name="Text Box 25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 name="Text Box 25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 name="Text Box 25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 name="Text Box 25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 name="Text Box 25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 name="Text Box 25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 name="Text Box 26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 name="Text Box 26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 name="Text Box 26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 name="Text Box 26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 name="Text Box 26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 name="Text Box 26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 name="Text Box 26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 name="Text Box 26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 name="Text Box 26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 name="Text Box 26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 name="Text Box 26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 name="Text Box 26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 name="Text Box 26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 name="Text Box 26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 name="Text Box 26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 name="Text Box 26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 name="Text Box 26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 name="Text Box 26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 name="Text Box 26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 name="Text Box 26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 name="Text Box 26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 name="Text Box 26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 name="Text Box 26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 name="Text Box 26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 name="Text Box 26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 name="Text Box 26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 name="Text Box 26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 name="Text Box 26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 name="Text Box 26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 name="Text Box 26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 name="Text Box 26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 name="Text Box 26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 name="Text Box 26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 name="Text Box 26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 name="Text Box 26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 name="Text Box 26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 name="Text Box 26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 name="Text Box 26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 name="Text Box 26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 name="Text Box 26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 name="Text Box 26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 name="Text Box 26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 name="Text Box 26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 name="Text Box 26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 name="Text Box 26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 name="Text Box 26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 name="Text Box 26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 name="Text Box 26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 name="Text Box 26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 name="Text Box 26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 name="Text Box 26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 name="Text Box 26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 name="Text Box 26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 name="Text Box 26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 name="Text Box 26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 name="Text Box 26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 name="Text Box 26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 name="Text Box 26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 name="Text Box 27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 name="Text Box 27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 name="Text Box 27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 name="Text Box 27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 name="Text Box 27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 name="Text Box 27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 name="Text Box 27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 name="Text Box 27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 name="Text Box 27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 name="Text Box 27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 name="Text Box 27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 name="Text Box 27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 name="Text Box 27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 name="Text Box 27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 name="Text Box 27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 name="Text Box 27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 name="Text Box 27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 name="Text Box 27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 name="Text Box 27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 name="Text Box 27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 name="Text Box 27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 name="Text Box 27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 name="Text Box 27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 name="Text Box 27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 name="Text Box 27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 name="Text Box 27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 name="Text Box 27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 name="Text Box 27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 name="Text Box 27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 name="Text Box 27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 name="Text Box 27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 name="Text Box 27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 name="Text Box 27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 name="Text Box 27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 name="Text Box 27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 name="Text Box 27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 name="Text Box 27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 name="Text Box 27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 name="Text Box 27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 name="Text Box 27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 name="Text Box 27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 name="Text Box 27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 name="Text Box 27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 name="Text Box 27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 name="Text Box 27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 name="Text Box 27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 name="Text Box 27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 name="Text Box 27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 name="Text Box 27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 name="Text Box 27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 name="Text Box 27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 name="Text Box 27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 name="Text Box 27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 name="Text Box 27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 name="Text Box 27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 name="Text Box 27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 name="Text Box 27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 name="Text Box 27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 name="Text Box 27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 name="Text Box 27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 name="Text Box 27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 name="Text Box 27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 name="Text Box 27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 name="Text Box 27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 name="Text Box 27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 name="Text Box 27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 name="Text Box 27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 name="Text Box 27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 name="Text Box 27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 name="Text Box 27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 name="Text Box 27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 name="Text Box 27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 name="Text Box 27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 name="Text Box 27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 name="Text Box 27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 name="Text Box 27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 name="Text Box 27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 name="Text Box 27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 name="Text Box 27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 name="Text Box 27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 name="Text Box 27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 name="Text Box 27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 name="Text Box 27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 name="Text Box 27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 name="Text Box 27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 name="Text Box 27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 name="Text Box 27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 name="Text Box 27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 name="Text Box 27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 name="Text Box 27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 name="Text Box 27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 name="Text Box 27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 name="Text Box 27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 name="Text Box 27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 name="Text Box 27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 name="Text Box 27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 name="Text Box 27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 name="Text Box 27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 name="Text Box 27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 name="Text Box 27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 name="Text Box 28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 name="Text Box 28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 name="Text Box 28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 name="Text Box 28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 name="Text Box 28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 name="Text Box 28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 name="Text Box 28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 name="Text Box 28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 name="Text Box 28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 name="Text Box 28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 name="Text Box 28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 name="Text Box 28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 name="Text Box 28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 name="Text Box 28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 name="Text Box 28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 name="Text Box 28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 name="Text Box 28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 name="Text Box 28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 name="Text Box 28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 name="Text Box 28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 name="Text Box 28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 name="Text Box 28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 name="Text Box 28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 name="Text Box 28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 name="Text Box 28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 name="Text Box 28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 name="Text Box 28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 name="Text Box 28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 name="Text Box 28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 name="Text Box 28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 name="Text Box 28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 name="Text Box 28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 name="Text Box 28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 name="Text Box 28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 name="Text Box 28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 name="Text Box 28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 name="Text Box 28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 name="Text Box 28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 name="Text Box 28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 name="Text Box 28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 name="Text Box 28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 name="Text Box 28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 name="Text Box 28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 name="Text Box 28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 name="Text Box 28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 name="Text Box 28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 name="Text Box 28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 name="Text Box 28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 name="Text Box 28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 name="Text Box 28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 name="Text Box 28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 name="Text Box 28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 name="Text Box 28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 name="Text Box 28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 name="Text Box 28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 name="Text Box 28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 name="Text Box 28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 name="Text Box 28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 name="Text Box 28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 name="Text Box 28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 name="Text Box 28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 name="Text Box 28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 name="Text Box 28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 name="Text Box 28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 name="Text Box 28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 name="Text Box 28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 name="Text Box 28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 name="Text Box 28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 name="Text Box 28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 name="Text Box 28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 name="Text Box 28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 name="Text Box 28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 name="Text Box 28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 name="Text Box 28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 name="Text Box 28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 name="Text Box 28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 name="Text Box 28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 name="Text Box 28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 name="Text Box 28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 name="Text Box 28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 name="Text Box 28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 name="Text Box 28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 name="Text Box 28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 name="Text Box 28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 name="Text Box 28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 name="Text Box 28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 name="Text Box 28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 name="Text Box 28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 name="Text Box 28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 name="Text Box 28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 name="Text Box 28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 name="Text Box 28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 name="Text Box 28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 name="Text Box 28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 name="Text Box 28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 name="Text Box 28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 name="Text Box 28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 name="Text Box 28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 name="Text Box 28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 name="Text Box 28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 name="Text Box 29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 name="Text Box 29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 name="Text Box 29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 name="Text Box 29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 name="Text Box 29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 name="Text Box 29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 name="Text Box 29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 name="Text Box 29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 name="Text Box 29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3" name="Text Box 29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4" name="Text Box 29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5" name="Text Box 29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6" name="Text Box 29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7" name="Text Box 29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8" name="Text Box 29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9" name="Text Box 29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0" name="Text Box 29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1" name="Text Box 29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2" name="Text Box 29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3" name="Text Box 29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4" name="Text Box 29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5" name="Text Box 29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6" name="Text Box 29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7" name="Text Box 29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8" name="Text Box 29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9" name="Text Box 29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0" name="Text Box 29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1" name="Text Box 29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2" name="Text Box 29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3" name="Text Box 29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4" name="Text Box 29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5" name="Text Box 29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6" name="Text Box 29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7" name="Text Box 29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8" name="Text Box 29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9" name="Text Box 29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0" name="Text Box 29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1" name="Text Box 29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2" name="Text Box 29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3" name="Text Box 29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4" name="Text Box 29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5" name="Text Box 29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6" name="Text Box 29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7" name="Text Box 29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8" name="Text Box 29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9" name="Text Box 29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0" name="Text Box 29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1" name="Text Box 29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2" name="Text Box 29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3" name="Text Box 29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4" name="Text Box 29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5" name="Text Box 29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6" name="Text Box 29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7" name="Text Box 29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8" name="Text Box 29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9" name="Text Box 29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0" name="Text Box 29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1" name="Text Box 29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2" name="Text Box 29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3" name="Text Box 29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4" name="Text Box 29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5" name="Text Box 29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6" name="Text Box 29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7" name="Text Box 29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8" name="Text Box 29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9" name="Text Box 29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0" name="Text Box 29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1" name="Text Box 29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2" name="Text Box 29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3" name="Text Box 29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4" name="Text Box 29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5" name="Text Box 29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6" name="Text Box 29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7" name="Text Box 29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8" name="Text Box 29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9" name="Text Box 29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0" name="Text Box 29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1" name="Text Box 29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2" name="Text Box 29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3" name="Text Box 29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4" name="Text Box 29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5" name="Text Box 29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6" name="Text Box 29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7" name="Text Box 29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8" name="Text Box 29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9" name="Text Box 29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0" name="Text Box 29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1" name="Text Box 29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2" name="Text Box 29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3" name="Text Box 29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4" name="Text Box 29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5" name="Text Box 29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6" name="Text Box 29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7" name="Text Box 29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8" name="Text Box 29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9" name="Text Box 29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0" name="Text Box 29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1" name="Text Box 29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2" name="Text Box 29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3" name="Text Box 29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4" name="Text Box 30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5" name="Text Box 30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6" name="Text Box 30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7" name="Text Box 30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8" name="Text Box 30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9" name="Text Box 30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0" name="Text Box 30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1" name="Text Box 30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2" name="Text Box 30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3" name="Text Box 30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4" name="Text Box 30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5" name="Text Box 30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6" name="Text Box 30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7" name="Text Box 30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8" name="Text Box 30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9" name="Text Box 30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0" name="Text Box 30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1" name="Text Box 30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2" name="Text Box 30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3" name="Text Box 30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4" name="Text Box 30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5" name="Text Box 30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6" name="Text Box 30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7" name="Text Box 30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8" name="Text Box 30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9" name="Text Box 30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0" name="Text Box 30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1" name="Text Box 30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2" name="Text Box 30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3" name="Text Box 30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4" name="Text Box 30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5" name="Text Box 30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6" name="Text Box 30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7" name="Text Box 30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8" name="Text Box 30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9" name="Text Box 30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0" name="Text Box 30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1" name="Text Box 30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2" name="Text Box 30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3" name="Text Box 30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4" name="Text Box 30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5" name="Text Box 30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6" name="Text Box 30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7" name="Text Box 30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8" name="Text Box 30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9" name="Text Box 30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0" name="Text Box 30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1" name="Text Box 30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2" name="Text Box 30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3" name="Text Box 30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4" name="Text Box 30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5" name="Text Box 30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6" name="Text Box 30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7" name="Text Box 30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8" name="Text Box 30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9" name="Text Box 30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0" name="Text Box 30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1" name="Text Box 30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2" name="Text Box 30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3" name="Text Box 30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4" name="Text Box 30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5" name="Text Box 30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6" name="Text Box 30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7" name="Text Box 30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8" name="Text Box 30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9" name="Text Box 30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0" name="Text Box 30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1" name="Text Box 30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2" name="Text Box 30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3" name="Text Box 30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4" name="Text Box 30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5" name="Text Box 30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6" name="Text Box 30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7" name="Text Box 30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8" name="Text Box 30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9" name="Text Box 30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0" name="Text Box 30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1" name="Text Box 30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2" name="Text Box 30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3" name="Text Box 30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4" name="Text Box 30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5" name="Text Box 30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6" name="Text Box 30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7" name="Text Box 30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8" name="Text Box 30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9" name="Text Box 30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0" name="Text Box 30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1" name="Text Box 30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2" name="Text Box 30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3" name="Text Box 30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4" name="Text Box 30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5" name="Text Box 30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6" name="Text Box 30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7" name="Text Box 30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8" name="Text Box 30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9" name="Text Box 30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0" name="Text Box 30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1" name="Text Box 30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2" name="Text Box 30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3" name="Text Box 30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4" name="Text Box 31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5" name="Text Box 31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6" name="Text Box 31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7" name="Text Box 31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8" name="Text Box 31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9" name="Text Box 31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0" name="Text Box 31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1" name="Text Box 31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2" name="Text Box 31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3" name="Text Box 31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4" name="Text Box 31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5" name="Text Box 31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6" name="Text Box 31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7" name="Text Box 31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8" name="Text Box 31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9" name="Text Box 31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0" name="Text Box 31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1" name="Text Box 31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2" name="Text Box 31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3" name="Text Box 31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4" name="Text Box 31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5" name="Text Box 31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6" name="Text Box 31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7" name="Text Box 31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8" name="Text Box 31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9" name="Text Box 31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0" name="Text Box 31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1" name="Text Box 31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2" name="Text Box 31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3" name="Text Box 31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4" name="Text Box 31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5" name="Text Box 31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6" name="Text Box 31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7" name="Text Box 31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8" name="Text Box 31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9" name="Text Box 31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0" name="Text Box 31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1" name="Text Box 31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2" name="Text Box 31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3" name="Text Box 31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4" name="Text Box 31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5" name="Text Box 31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6" name="Text Box 31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7" name="Text Box 31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8" name="Text Box 31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9" name="Text Box 31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0" name="Text Box 31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1" name="Text Box 31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2" name="Text Box 31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3" name="Text Box 31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4" name="Text Box 31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5" name="Text Box 31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6" name="Text Box 31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7" name="Text Box 31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8" name="Text Box 31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9" name="Text Box 31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0" name="Text Box 31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1" name="Text Box 31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2" name="Text Box 31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3" name="Text Box 31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4" name="Text Box 31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5" name="Text Box 31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6" name="Text Box 31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7" name="Text Box 31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8" name="Text Box 31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9" name="Text Box 31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0" name="Text Box 31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1" name="Text Box 31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2" name="Text Box 31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3" name="Text Box 31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4" name="Text Box 31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5" name="Text Box 31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6" name="Text Box 31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7" name="Text Box 31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8" name="Text Box 31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9" name="Text Box 31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0" name="Text Box 31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1" name="Text Box 31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2" name="Text Box 31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3" name="Text Box 31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4" name="Text Box 31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5" name="Text Box 31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6" name="Text Box 31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7" name="Text Box 31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8" name="Text Box 31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9" name="Text Box 31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0" name="Text Box 31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1" name="Text Box 31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2" name="Text Box 31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3" name="Text Box 31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4" name="Text Box 31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5" name="Text Box 31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6" name="Text Box 31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7" name="Text Box 31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8" name="Text Box 31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9" name="Text Box 31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0" name="Text Box 31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1" name="Text Box 31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2" name="Text Box 31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3" name="Text Box 31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4" name="Text Box 32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5" name="Text Box 32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6" name="Text Box 32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7" name="Text Box 32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8" name="Text Box 32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9" name="Text Box 32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0" name="Text Box 32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1" name="Text Box 32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2" name="Text Box 32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3" name="Text Box 32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4" name="Text Box 32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5" name="Text Box 32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6" name="Text Box 32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7" name="Text Box 32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8" name="Text Box 32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9" name="Text Box 32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0" name="Text Box 32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1" name="Text Box 32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2" name="Text Box 32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3" name="Text Box 32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4" name="Text Box 32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5" name="Text Box 32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6" name="Text Box 32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7" name="Text Box 32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8" name="Text Box 32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9" name="Text Box 32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0" name="Text Box 32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1" name="Text Box 32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2" name="Text Box 32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3" name="Text Box 32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4" name="Text Box 32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5" name="Text Box 32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6" name="Text Box 32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7" name="Text Box 32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8" name="Text Box 32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9" name="Text Box 32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0" name="Text Box 32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1" name="Text Box 32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2" name="Text Box 32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3" name="Text Box 32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4" name="Text Box 32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5" name="Text Box 32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6" name="Text Box 32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7" name="Text Box 32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8" name="Text Box 32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9" name="Text Box 32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0" name="Text Box 32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1" name="Text Box 32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2" name="Text Box 32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3" name="Text Box 32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4" name="Text Box 32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5" name="Text Box 32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6" name="Text Box 32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7" name="Text Box 32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8" name="Text Box 32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9" name="Text Box 32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0" name="Text Box 32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1" name="Text Box 32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2" name="Text Box 32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3" name="Text Box 32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4" name="Text Box 32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5" name="Text Box 32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6" name="Text Box 32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7" name="Text Box 32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8" name="Text Box 32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9" name="Text Box 32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0" name="Text Box 32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1" name="Text Box 32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2" name="Text Box 32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3" name="Text Box 32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4" name="Text Box 32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5" name="Text Box 32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6" name="Text Box 32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7" name="Text Box 32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8" name="Text Box 32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9" name="Text Box 32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0" name="Text Box 32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1" name="Text Box 32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2" name="Text Box 32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3" name="Text Box 32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4" name="Text Box 32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5" name="Text Box 32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6" name="Text Box 32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7" name="Text Box 32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8" name="Text Box 32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9" name="Text Box 32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0" name="Text Box 32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1" name="Text Box 32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2" name="Text Box 32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3" name="Text Box 32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4" name="Text Box 32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5" name="Text Box 32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6" name="Text Box 32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7" name="Text Box 32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8" name="Text Box 32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9" name="Text Box 32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0" name="Text Box 32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1" name="Text Box 32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2" name="Text Box 32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3" name="Text Box 32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4" name="Text Box 33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5" name="Text Box 33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6" name="Text Box 33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7" name="Text Box 33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8" name="Text Box 33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9" name="Text Box 33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0" name="Text Box 33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1" name="Text Box 33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2" name="Text Box 33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3" name="Text Box 33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4" name="Text Box 33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5" name="Text Box 33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6" name="Text Box 33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7" name="Text Box 33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8" name="Text Box 33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9" name="Text Box 33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0" name="Text Box 33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1" name="Text Box 33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2" name="Text Box 33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3" name="Text Box 33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4" name="Text Box 33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5" name="Text Box 33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6" name="Text Box 33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7" name="Text Box 33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8" name="Text Box 33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9" name="Text Box 33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0" name="Text Box 33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1" name="Text Box 33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2" name="Text Box 33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3" name="Text Box 33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4" name="Text Box 33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5" name="Text Box 33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6" name="Text Box 33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7" name="Text Box 33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8" name="Text Box 33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9" name="Text Box 33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0" name="Text Box 33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1" name="Text Box 33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2" name="Text Box 33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3" name="Text Box 33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4" name="Text Box 33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5" name="Text Box 33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6" name="Text Box 33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7" name="Text Box 33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8" name="Text Box 33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9" name="Text Box 33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0" name="Text Box 33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1" name="Text Box 33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2" name="Text Box 33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3" name="Text Box 33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4" name="Text Box 33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5" name="Text Box 33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6" name="Text Box 33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7" name="Text Box 33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8" name="Text Box 33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9" name="Text Box 33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0" name="Text Box 33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1" name="Text Box 33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2" name="Text Box 33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3" name="Text Box 33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4" name="Text Box 33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5" name="Text Box 33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6" name="Text Box 33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7" name="Text Box 33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8" name="Text Box 33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9" name="Text Box 33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0" name="Text Box 33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1" name="Text Box 33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2" name="Text Box 33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3" name="Text Box 33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4" name="Text Box 33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5" name="Text Box 33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6" name="Text Box 33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7" name="Text Box 33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8" name="Text Box 33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9" name="Text Box 33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0" name="Text Box 33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1" name="Text Box 33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2" name="Text Box 33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3" name="Text Box 33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4" name="Text Box 33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5" name="Text Box 33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6" name="Text Box 33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7" name="Text Box 33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8" name="Text Box 33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9" name="Text Box 33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0" name="Text Box 33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1" name="Text Box 33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2" name="Text Box 33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3" name="Text Box 33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4" name="Text Box 33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5" name="Text Box 33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6" name="Text Box 33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7" name="Text Box 33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8" name="Text Box 33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9" name="Text Box 33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0" name="Text Box 33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1" name="Text Box 33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2" name="Text Box 33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3" name="Text Box 33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4" name="Text Box 34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5" name="Text Box 34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6" name="Text Box 34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7" name="Text Box 34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8" name="Text Box 34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9" name="Text Box 34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0" name="Text Box 34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1" name="Text Box 34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2" name="Text Box 34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3" name="Text Box 34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4" name="Text Box 34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5" name="Text Box 34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6" name="Text Box 34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7" name="Text Box 34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8" name="Text Box 34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9" name="Text Box 34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0" name="Text Box 34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1" name="Text Box 34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2" name="Text Box 34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3" name="Text Box 34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4" name="Text Box 34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5" name="Text Box 34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6" name="Text Box 34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7" name="Text Box 34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8" name="Text Box 34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9" name="Text Box 34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0" name="Text Box 34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1" name="Text Box 34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2" name="Text Box 34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3" name="Text Box 34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4" name="Text Box 34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5" name="Text Box 34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6" name="Text Box 34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7" name="Text Box 34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8" name="Text Box 34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9" name="Text Box 34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0" name="Text Box 34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1" name="Text Box 34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2" name="Text Box 34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3" name="Text Box 34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4" name="Text Box 34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5" name="Text Box 34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6" name="Text Box 34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7" name="Text Box 34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8" name="Text Box 34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9" name="Text Box 34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0" name="Text Box 34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1" name="Text Box 34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2" name="Text Box 34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3" name="Text Box 34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4" name="Text Box 34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5" name="Text Box 34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6" name="Text Box 34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7" name="Text Box 34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8" name="Text Box 34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9" name="Text Box 34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0" name="Text Box 34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1" name="Text Box 34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2" name="Text Box 34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3" name="Text Box 34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4" name="Text Box 34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5" name="Text Box 34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6" name="Text Box 34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7" name="Text Box 34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8" name="Text Box 34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9" name="Text Box 34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0" name="Text Box 34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1" name="Text Box 34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2" name="Text Box 34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3" name="Text Box 34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4" name="Text Box 34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5" name="Text Box 34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6" name="Text Box 34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7" name="Text Box 34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8" name="Text Box 34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9" name="Text Box 34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0" name="Text Box 34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1" name="Text Box 34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2" name="Text Box 34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3" name="Text Box 34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4" name="Text Box 34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5" name="Text Box 34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6" name="Text Box 34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7" name="Text Box 34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8" name="Text Box 34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9" name="Text Box 34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0" name="Text Box 34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1" name="Text Box 34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2" name="Text Box 34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3" name="Text Box 34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4" name="Text Box 34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5" name="Text Box 34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6" name="Text Box 34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7" name="Text Box 34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8" name="Text Box 34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9" name="Text Box 34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0" name="Text Box 34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1" name="Text Box 34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2" name="Text Box 34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3" name="Text Box 34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4" name="Text Box 35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5" name="Text Box 35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6" name="Text Box 35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7" name="Text Box 35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8" name="Text Box 35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9" name="Text Box 35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0" name="Text Box 35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1" name="Text Box 35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2" name="Text Box 35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3" name="Text Box 35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4" name="Text Box 35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5" name="Text Box 35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6" name="Text Box 35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7" name="Text Box 35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8" name="Text Box 35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9" name="Text Box 35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0" name="Text Box 35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1" name="Text Box 35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2" name="Text Box 35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3" name="Text Box 35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4" name="Text Box 35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5" name="Text Box 35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6" name="Text Box 35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7" name="Text Box 35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8" name="Text Box 35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9" name="Text Box 35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0" name="Text Box 35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1" name="Text Box 35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2" name="Text Box 35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3" name="Text Box 35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4" name="Text Box 35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5" name="Text Box 35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6" name="Text Box 35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7" name="Text Box 35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8" name="Text Box 35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9" name="Text Box 35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0" name="Text Box 35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1" name="Text Box 35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2" name="Text Box 35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3" name="Text Box 35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4" name="Text Box 35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5" name="Text Box 35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6" name="Text Box 35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7" name="Text Box 35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8" name="Text Box 35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9" name="Text Box 35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0" name="Text Box 35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1" name="Text Box 35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2" name="Text Box 35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3" name="Text Box 35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4" name="Text Box 35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5" name="Text Box 35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6" name="Text Box 35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7" name="Text Box 35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8" name="Text Box 35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9" name="Text Box 35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0" name="Text Box 35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1" name="Text Box 35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2" name="Text Box 35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3" name="Text Box 35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4" name="Text Box 35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5" name="Text Box 35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6" name="Text Box 35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7" name="Text Box 35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8" name="Text Box 35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9" name="Text Box 35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0" name="Text Box 35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1" name="Text Box 35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2" name="Text Box 35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3" name="Text Box 35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4" name="Text Box 35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5" name="Text Box 35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6" name="Text Box 35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7" name="Text Box 35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8" name="Text Box 35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9" name="Text Box 35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0" name="Text Box 35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1" name="Text Box 35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2" name="Text Box 35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3" name="Text Box 35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4" name="Text Box 35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5" name="Text Box 35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6" name="Text Box 35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7" name="Text Box 35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8" name="Text Box 35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9" name="Text Box 35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0" name="Text Box 35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1" name="Text Box 35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2" name="Text Box 35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3" name="Text Box 35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4" name="Text Box 35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5" name="Text Box 35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6" name="Text Box 35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7" name="Text Box 35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8" name="Text Box 35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9" name="Text Box 35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0" name="Text Box 35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1" name="Text Box 35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2" name="Text Box 35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3" name="Text Box 35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4" name="Text Box 36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5" name="Text Box 36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6" name="Text Box 36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7" name="Text Box 36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8" name="Text Box 36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9" name="Text Box 36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0" name="Text Box 36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1" name="Text Box 36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2" name="Text Box 36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3" name="Text Box 36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4" name="Text Box 36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5" name="Text Box 36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6" name="Text Box 36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7" name="Text Box 36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8" name="Text Box 36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9" name="Text Box 36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0" name="Text Box 36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1" name="Text Box 36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2" name="Text Box 36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3" name="Text Box 36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4" name="Text Box 36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5" name="Text Box 36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6" name="Text Box 36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7" name="Text Box 36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8" name="Text Box 36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9" name="Text Box 36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0" name="Text Box 36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1" name="Text Box 36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2" name="Text Box 36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3" name="Text Box 36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4" name="Text Box 36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5" name="Text Box 36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6" name="Text Box 36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7" name="Text Box 36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8" name="Text Box 36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9" name="Text Box 36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0" name="Text Box 36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1" name="Text Box 36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2" name="Text Box 36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3" name="Text Box 36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4" name="Text Box 36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5" name="Text Box 36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6" name="Text Box 36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7" name="Text Box 36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8" name="Text Box 36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9" name="Text Box 36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0" name="Text Box 36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1" name="Text Box 36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2" name="Text Box 36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3" name="Text Box 36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4" name="Text Box 36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5" name="Text Box 36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6" name="Text Box 36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7" name="Text Box 36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8" name="Text Box 36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9" name="Text Box 36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0" name="Text Box 36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1" name="Text Box 36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2" name="Text Box 36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3" name="Text Box 36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4" name="Text Box 36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5" name="Text Box 36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6" name="Text Box 36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7" name="Text Box 36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8" name="Text Box 36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9" name="Text Box 36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0" name="Text Box 36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1" name="Text Box 36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2" name="Text Box 36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3" name="Text Box 36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4" name="Text Box 36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5" name="Text Box 36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6" name="Text Box 36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7" name="Text Box 36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8" name="Text Box 36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9" name="Text Box 36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0" name="Text Box 36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1" name="Text Box 36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2" name="Text Box 36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3" name="Text Box 36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4" name="Text Box 36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5" name="Text Box 36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6" name="Text Box 36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7" name="Text Box 36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8" name="Text Box 36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9" name="Text Box 36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0" name="Text Box 36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1" name="Text Box 36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2" name="Text Box 36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3" name="Text Box 36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4" name="Text Box 36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5" name="Text Box 36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6" name="Text Box 36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7" name="Text Box 36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8" name="Text Box 36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9" name="Text Box 36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0" name="Text Box 36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1" name="Text Box 36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2" name="Text Box 36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3" name="Text Box 36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4" name="Text Box 37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5" name="Text Box 37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6" name="Text Box 37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7" name="Text Box 37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8" name="Text Box 37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9" name="Text Box 37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0" name="Text Box 37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1" name="Text Box 37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2" name="Text Box 37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3" name="Text Box 37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4" name="Text Box 37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5" name="Text Box 37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6" name="Text Box 37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7" name="Text Box 37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8" name="Text Box 37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9" name="Text Box 37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0" name="Text Box 37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1" name="Text Box 37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2" name="Text Box 37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3" name="Text Box 37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4" name="Text Box 37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5" name="Text Box 37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6" name="Text Box 37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7" name="Text Box 37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8" name="Text Box 37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9" name="Text Box 37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0" name="Text Box 37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1" name="Text Box 37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2" name="Text Box 37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3" name="Text Box 37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4" name="Text Box 37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5" name="Text Box 37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6" name="Text Box 37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7" name="Text Box 37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8" name="Text Box 37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9" name="Text Box 37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0" name="Text Box 37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1" name="Text Box 37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2" name="Text Box 37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3" name="Text Box 37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4" name="Text Box 37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5" name="Text Box 37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6" name="Text Box 37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7" name="Text Box 37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8" name="Text Box 37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9" name="Text Box 37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0" name="Text Box 37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1" name="Text Box 37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2" name="Text Box 37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3" name="Text Box 37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4" name="Text Box 37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5" name="Text Box 37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6" name="Text Box 37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7" name="Text Box 37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8" name="Text Box 37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9" name="Text Box 37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0" name="Text Box 37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1" name="Text Box 37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2" name="Text Box 37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3" name="Text Box 37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4" name="Text Box 37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5" name="Text Box 37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6" name="Text Box 37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7" name="Text Box 37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8" name="Text Box 37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9" name="Text Box 37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0" name="Text Box 37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1" name="Text Box 37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2" name="Text Box 37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3" name="Text Box 37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4" name="Text Box 37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5" name="Text Box 37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6" name="Text Box 37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7" name="Text Box 37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8" name="Text Box 37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9" name="Text Box 37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0" name="Text Box 37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1" name="Text Box 37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2" name="Text Box 37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3" name="Text Box 37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4" name="Text Box 37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5" name="Text Box 37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6" name="Text Box 37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7" name="Text Box 37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8" name="Text Box 37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9" name="Text Box 37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0" name="Text Box 37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1" name="Text Box 37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2" name="Text Box 37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3" name="Text Box 37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4" name="Text Box 37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5" name="Text Box 37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6" name="Text Box 37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7" name="Text Box 37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8" name="Text Box 37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9" name="Text Box 37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0" name="Text Box 37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1" name="Text Box 37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2" name="Text Box 37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3" name="Text Box 37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4" name="Text Box 38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5" name="Text Box 38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6" name="Text Box 38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7" name="Text Box 38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8" name="Text Box 38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9" name="Text Box 38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0" name="Text Box 38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1" name="Text Box 38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2" name="Text Box 38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3" name="Text Box 38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4" name="Text Box 38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5" name="Text Box 38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6" name="Text Box 38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7" name="Text Box 38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8" name="Text Box 38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9" name="Text Box 38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0" name="Text Box 38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1" name="Text Box 38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2" name="Text Box 38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3" name="Text Box 38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4" name="Text Box 38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5" name="Text Box 38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6" name="Text Box 38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7" name="Text Box 38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8" name="Text Box 38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9" name="Text Box 38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0" name="Text Box 38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1" name="Text Box 38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2" name="Text Box 38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3" name="Text Box 38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4" name="Text Box 38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5" name="Text Box 38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6" name="Text Box 38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7" name="Text Box 38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8" name="Text Box 38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9" name="Text Box 38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0" name="Text Box 38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1" name="Text Box 38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2" name="Text Box 38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3" name="Text Box 38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4" name="Text Box 38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5" name="Text Box 38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6" name="Text Box 38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7" name="Text Box 38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8" name="Text Box 38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9" name="Text Box 38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0" name="Text Box 38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1" name="Text Box 38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2" name="Text Box 38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3" name="Text Box 38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4" name="Text Box 38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5" name="Text Box 38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6" name="Text Box 38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7" name="Text Box 38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8" name="Text Box 38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9" name="Text Box 38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0" name="Text Box 38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1" name="Text Box 38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2" name="Text Box 38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3" name="Text Box 38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4" name="Text Box 38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5" name="Text Box 38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6" name="Text Box 38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7" name="Text Box 38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8" name="Text Box 38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9" name="Text Box 38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0" name="Text Box 38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1" name="Text Box 38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2" name="Text Box 38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3" name="Text Box 38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4" name="Text Box 38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5" name="Text Box 38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6" name="Text Box 38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7" name="Text Box 38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8" name="Text Box 38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9" name="Text Box 38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0" name="Text Box 38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1" name="Text Box 38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2" name="Text Box 38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3" name="Text Box 38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4" name="Text Box 38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5" name="Text Box 38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6" name="Text Box 38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7" name="Text Box 38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8" name="Text Box 38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9" name="Text Box 38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0" name="Text Box 38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1" name="Text Box 38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2" name="Text Box 38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3" name="Text Box 38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4" name="Text Box 38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5" name="Text Box 38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6" name="Text Box 38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7" name="Text Box 38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8" name="Text Box 38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9" name="Text Box 38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0" name="Text Box 38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1" name="Text Box 38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2" name="Text Box 38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3" name="Text Box 38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4" name="Text Box 39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5" name="Text Box 39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6" name="Text Box 39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7" name="Text Box 39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8" name="Text Box 39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9" name="Text Box 39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0" name="Text Box 39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1" name="Text Box 39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2" name="Text Box 39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3" name="Text Box 39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4" name="Text Box 39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5" name="Text Box 39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6" name="Text Box 39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7" name="Text Box 39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8" name="Text Box 39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9" name="Text Box 39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0" name="Text Box 39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1" name="Text Box 39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2" name="Text Box 39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3" name="Text Box 39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4" name="Text Box 39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5" name="Text Box 39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6" name="Text Box 39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7" name="Text Box 39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8" name="Text Box 39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9" name="Text Box 39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0" name="Text Box 39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1" name="Text Box 39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2" name="Text Box 39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3" name="Text Box 39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4" name="Text Box 39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5" name="Text Box 39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6" name="Text Box 39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7" name="Text Box 39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8" name="Text Box 39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9" name="Text Box 39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0" name="Text Box 39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1" name="Text Box 39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2" name="Text Box 39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3" name="Text Box 39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4" name="Text Box 39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5" name="Text Box 39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6" name="Text Box 39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7" name="Text Box 39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8" name="Text Box 39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9" name="Text Box 39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0" name="Text Box 39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1" name="Text Box 39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2" name="Text Box 39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3" name="Text Box 39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4" name="Text Box 39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5" name="Text Box 39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6" name="Text Box 39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7" name="Text Box 39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8" name="Text Box 39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9" name="Text Box 39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0" name="Text Box 39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1" name="Text Box 39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2" name="Text Box 39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3" name="Text Box 39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4" name="Text Box 39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5" name="Text Box 39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6" name="Text Box 39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7" name="Text Box 39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8" name="Text Box 39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9" name="Text Box 39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0" name="Text Box 39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1" name="Text Box 39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2" name="Text Box 39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3" name="Text Box 39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4" name="Text Box 39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5" name="Text Box 39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6" name="Text Box 39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7" name="Text Box 39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8" name="Text Box 39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9" name="Text Box 39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0" name="Text Box 39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1" name="Text Box 39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2" name="Text Box 39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3" name="Text Box 39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4" name="Text Box 39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5" name="Text Box 39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6" name="Text Box 39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7" name="Text Box 39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8" name="Text Box 39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9" name="Text Box 39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0" name="Text Box 39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1" name="Text Box 39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2" name="Text Box 39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3" name="Text Box 39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4" name="Text Box 39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5" name="Text Box 39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6" name="Text Box 39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7" name="Text Box 39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8" name="Text Box 39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9" name="Text Box 39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0" name="Text Box 39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1" name="Text Box 39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2" name="Text Box 39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3" name="Text Box 39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4" name="Text Box 40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5" name="Text Box 40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6" name="Text Box 40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7" name="Text Box 40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8" name="Text Box 40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9" name="Text Box 40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0" name="Text Box 40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1" name="Text Box 40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2" name="Text Box 40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3" name="Text Box 40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4" name="Text Box 40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5" name="Text Box 40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6" name="Text Box 40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7" name="Text Box 40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8" name="Text Box 40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9" name="Text Box 40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0" name="Text Box 40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1" name="Text Box 40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2" name="Text Box 40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3" name="Text Box 40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4" name="Text Box 40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5" name="Text Box 40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6" name="Text Box 40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7" name="Text Box 40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8" name="Text Box 40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9" name="Text Box 40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0" name="Text Box 40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1" name="Text Box 40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2" name="Text Box 40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3" name="Text Box 40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4" name="Text Box 40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5" name="Text Box 40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6" name="Text Box 40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7" name="Text Box 40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8" name="Text Box 40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9" name="Text Box 40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0" name="Text Box 40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1" name="Text Box 40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2" name="Text Box 40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3" name="Text Box 40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4" name="Text Box 40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5" name="Text Box 40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6" name="Text Box 40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7" name="Text Box 40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8" name="Text Box 40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9" name="Text Box 40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0" name="Text Box 40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1" name="Text Box 40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2" name="Text Box 40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3" name="Text Box 40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4" name="Text Box 40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5" name="Text Box 40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6" name="Text Box 40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7" name="Text Box 40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8" name="Text Box 40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9" name="Text Box 40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0" name="Text Box 40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1" name="Text Box 40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2" name="Text Box 40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3" name="Text Box 40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4" name="Text Box 40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5" name="Text Box 40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6" name="Text Box 40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7" name="Text Box 40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8" name="Text Box 40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9" name="Text Box 40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0" name="Text Box 40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1" name="Text Box 40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2" name="Text Box 40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3" name="Text Box 40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4" name="Text Box 40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5" name="Text Box 40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6" name="Text Box 40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7" name="Text Box 40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8" name="Text Box 40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9" name="Text Box 40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0" name="Text Box 40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1" name="Text Box 40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2" name="Text Box 40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3" name="Text Box 40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4" name="Text Box 40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5" name="Text Box 40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6" name="Text Box 40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7" name="Text Box 40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8" name="Text Box 40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9" name="Text Box 40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0" name="Text Box 40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1" name="Text Box 40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2" name="Text Box 40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3" name="Text Box 40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4" name="Text Box 40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5" name="Text Box 40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6" name="Text Box 40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7" name="Text Box 40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8" name="Text Box 40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9" name="Text Box 40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0" name="Text Box 40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1" name="Text Box 40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2" name="Text Box 40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3" name="Text Box 40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4" name="Text Box 41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5" name="Text Box 41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6" name="Text Box 41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7" name="Text Box 41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8" name="Text Box 41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9" name="Text Box 41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0" name="Text Box 41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1" name="Text Box 41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2" name="Text Box 41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3" name="Text Box 41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4" name="Text Box 41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5" name="Text Box 41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6" name="Text Box 41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7" name="Text Box 41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8" name="Text Box 41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9" name="Text Box 41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0" name="Text Box 41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1" name="Text Box 41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2" name="Text Box 41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3" name="Text Box 41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4" name="Text Box 41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5" name="Text Box 41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6" name="Text Box 41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7" name="Text Box 41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8" name="Text Box 41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9" name="Text Box 41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0" name="Text Box 41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1" name="Text Box 41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2" name="Text Box 41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3" name="Text Box 41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4" name="Text Box 41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5" name="Text Box 41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6" name="Text Box 41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7" name="Text Box 41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8" name="Text Box 41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9" name="Text Box 41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0" name="Text Box 41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1" name="Text Box 41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2" name="Text Box 41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3" name="Text Box 41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4" name="Text Box 41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5" name="Text Box 41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6" name="Text Box 41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7" name="Text Box 41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8" name="Text Box 41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9" name="Text Box 41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0" name="Text Box 41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1" name="Text Box 41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2" name="Text Box 41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3" name="Text Box 41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4" name="Text Box 41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5" name="Text Box 41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6" name="Text Box 41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7" name="Text Box 41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8" name="Text Box 41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9" name="Text Box 41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0" name="Text Box 41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1" name="Text Box 41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2" name="Text Box 41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3" name="Text Box 41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4" name="Text Box 41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5" name="Text Box 41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6" name="Text Box 41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7" name="Text Box 41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8" name="Text Box 41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9" name="Text Box 41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0" name="Text Box 41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1" name="Text Box 41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2" name="Text Box 41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3" name="Text Box 41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4" name="Text Box 41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5" name="Text Box 41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6" name="Text Box 41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7" name="Text Box 41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8" name="Text Box 41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9" name="Text Box 41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0" name="Text Box 41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1" name="Text Box 41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2" name="Text Box 41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3" name="Text Box 41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4" name="Text Box 41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5" name="Text Box 41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6" name="Text Box 41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7" name="Text Box 41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8" name="Text Box 41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9" name="Text Box 41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0" name="Text Box 41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1" name="Text Box 41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2" name="Text Box 41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3" name="Text Box 41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4" name="Text Box 41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5" name="Text Box 41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6" name="Text Box 41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7" name="Text Box 41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8" name="Text Box 41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9" name="Text Box 41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0" name="Text Box 41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1" name="Text Box 41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2" name="Text Box 41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3" name="Text Box 41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4" name="Text Box 42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5" name="Text Box 42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6" name="Text Box 42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7" name="Text Box 42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8" name="Text Box 42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9" name="Text Box 42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0" name="Text Box 42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1" name="Text Box 42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2" name="Text Box 42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3" name="Text Box 42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4" name="Text Box 42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5" name="Text Box 42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6" name="Text Box 42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7" name="Text Box 42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8" name="Text Box 42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9" name="Text Box 42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0" name="Text Box 42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1" name="Text Box 42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2" name="Text Box 42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3" name="Text Box 42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4" name="Text Box 42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5" name="Text Box 42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6" name="Text Box 42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7" name="Text Box 42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8" name="Text Box 42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9" name="Text Box 42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0" name="Text Box 42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1" name="Text Box 42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2" name="Text Box 42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3" name="Text Box 42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4" name="Text Box 42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5" name="Text Box 42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6" name="Text Box 42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7" name="Text Box 42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8" name="Text Box 42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9" name="Text Box 42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0" name="Text Box 42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1" name="Text Box 42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2" name="Text Box 42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3" name="Text Box 42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4" name="Text Box 42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5" name="Text Box 42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6" name="Text Box 42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7" name="Text Box 42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8" name="Text Box 42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9" name="Text Box 42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0" name="Text Box 42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1" name="Text Box 42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2" name="Text Box 42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3" name="Text Box 42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4" name="Text Box 42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5" name="Text Box 42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6" name="Text Box 42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7" name="Text Box 42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8" name="Text Box 42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9" name="Text Box 42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0" name="Text Box 42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1" name="Text Box 42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2" name="Text Box 42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3" name="Text Box 42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4" name="Text Box 42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5" name="Text Box 42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6" name="Text Box 42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7" name="Text Box 42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8" name="Text Box 42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9" name="Text Box 42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0" name="Text Box 42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1" name="Text Box 42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2" name="Text Box 42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3" name="Text Box 42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4" name="Text Box 42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5" name="Text Box 42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6" name="Text Box 42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7" name="Text Box 42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8" name="Text Box 42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9" name="Text Box 42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0" name="Text Box 42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1" name="Text Box 42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2" name="Text Box 42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3" name="Text Box 42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4" name="Text Box 42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5" name="Text Box 42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6" name="Text Box 42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7" name="Text Box 42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8" name="Text Box 42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9" name="Text Box 42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0" name="Text Box 42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1" name="Text Box 42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2" name="Text Box 42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3" name="Text Box 42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4" name="Text Box 42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5" name="Text Box 42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6" name="Text Box 42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7" name="Text Box 42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8" name="Text Box 42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9" name="Text Box 42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0" name="Text Box 42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1" name="Text Box 42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2" name="Text Box 42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3" name="Text Box 42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4" name="Text Box 43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5" name="Text Box 43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6" name="Text Box 43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7" name="Text Box 43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8" name="Text Box 43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9" name="Text Box 43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0" name="Text Box 43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1" name="Text Box 43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2" name="Text Box 43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3" name="Text Box 43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4" name="Text Box 43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5" name="Text Box 43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6" name="Text Box 43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7" name="Text Box 43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8" name="Text Box 43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9" name="Text Box 43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0" name="Text Box 43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1" name="Text Box 43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2" name="Text Box 43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3" name="Text Box 43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4" name="Text Box 43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5" name="Text Box 43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6" name="Text Box 43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7" name="Text Box 43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8" name="Text Box 43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9" name="Text Box 43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0" name="Text Box 43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1" name="Text Box 43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2" name="Text Box 43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3" name="Text Box 43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4" name="Text Box 43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5" name="Text Box 43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6" name="Text Box 43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7" name="Text Box 43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8" name="Text Box 43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9" name="Text Box 43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0" name="Text Box 43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1" name="Text Box 43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2" name="Text Box 43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3" name="Text Box 43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4" name="Text Box 43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5" name="Text Box 43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6" name="Text Box 43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7" name="Text Box 43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8" name="Text Box 43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9" name="Text Box 43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0" name="Text Box 43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1" name="Text Box 43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2" name="Text Box 43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3" name="Text Box 43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4" name="Text Box 43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5" name="Text Box 43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6" name="Text Box 43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7" name="Text Box 43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8" name="Text Box 43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9" name="Text Box 43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0" name="Text Box 43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1" name="Text Box 43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2" name="Text Box 43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3" name="Text Box 43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4" name="Text Box 43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5" name="Text Box 43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6" name="Text Box 43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7" name="Text Box 43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8" name="Text Box 43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9" name="Text Box 43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0" name="Text Box 43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1" name="Text Box 43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2" name="Text Box 43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3" name="Text Box 43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4" name="Text Box 43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5" name="Text Box 43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6" name="Text Box 43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7" name="Text Box 43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8" name="Text Box 43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9" name="Text Box 43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0" name="Text Box 43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1" name="Text Box 43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2" name="Text Box 43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3" name="Text Box 43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4" name="Text Box 43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5" name="Text Box 43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6" name="Text Box 43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7" name="Text Box 43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8" name="Text Box 43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9" name="Text Box 43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0" name="Text Box 43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1" name="Text Box 43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2" name="Text Box 43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3" name="Text Box 43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4" name="Text Box 43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5" name="Text Box 43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6" name="Text Box 43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7" name="Text Box 43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8" name="Text Box 43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9" name="Text Box 43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0" name="Text Box 43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1" name="Text Box 43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2" name="Text Box 43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3" name="Text Box 43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4" name="Text Box 44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5" name="Text Box 44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6" name="Text Box 44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7" name="Text Box 44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8" name="Text Box 44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9" name="Text Box 44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0" name="Text Box 44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1" name="Text Box 44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2" name="Text Box 44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3" name="Text Box 44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4" name="Text Box 44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5" name="Text Box 44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6" name="Text Box 44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7" name="Text Box 44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8" name="Text Box 44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9" name="Text Box 44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0" name="Text Box 44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1" name="Text Box 44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2" name="Text Box 44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3" name="Text Box 44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4" name="Text Box 44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5" name="Text Box 44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6" name="Text Box 44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7" name="Text Box 44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8" name="Text Box 44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9" name="Text Box 44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0" name="Text Box 44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1" name="Text Box 44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2" name="Text Box 44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3" name="Text Box 44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4" name="Text Box 44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5" name="Text Box 44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6" name="Text Box 44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7" name="Text Box 44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8" name="Text Box 44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9" name="Text Box 44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0" name="Text Box 44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1" name="Text Box 44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2" name="Text Box 44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3" name="Text Box 44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4" name="Text Box 44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5" name="Text Box 44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6" name="Text Box 44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7" name="Text Box 44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8" name="Text Box 44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9" name="Text Box 44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0" name="Text Box 44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1" name="Text Box 44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2" name="Text Box 44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3" name="Text Box 44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4" name="Text Box 44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5" name="Text Box 44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6" name="Text Box 44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7" name="Text Box 44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8" name="Text Box 44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9" name="Text Box 44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0" name="Text Box 44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1" name="Text Box 44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2" name="Text Box 44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3" name="Text Box 44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4" name="Text Box 44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5" name="Text Box 44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6" name="Text Box 44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7" name="Text Box 44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8" name="Text Box 44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9" name="Text Box 44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0" name="Text Box 44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1" name="Text Box 44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2" name="Text Box 44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3" name="Text Box 44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4" name="Text Box 44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5" name="Text Box 44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6" name="Text Box 44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7" name="Text Box 44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8" name="Text Box 44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9" name="Text Box 44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0" name="Text Box 44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1" name="Text Box 44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2" name="Text Box 44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3" name="Text Box 44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4" name="Text Box 44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5" name="Text Box 44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6" name="Text Box 44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7" name="Text Box 44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8" name="Text Box 44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9" name="Text Box 44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0" name="Text Box 44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1" name="Text Box 44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2" name="Text Box 44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3" name="Text Box 44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4" name="Text Box 44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5" name="Text Box 44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6" name="Text Box 44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7" name="Text Box 44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8" name="Text Box 44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9" name="Text Box 44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0" name="Text Box 44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1" name="Text Box 44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2" name="Text Box 44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3" name="Text Box 44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4" name="Text Box 45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5" name="Text Box 45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6" name="Text Box 45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7" name="Text Box 45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8" name="Text Box 45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9" name="Text Box 45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0" name="Text Box 45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1" name="Text Box 45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2" name="Text Box 45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3" name="Text Box 45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4" name="Text Box 45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5" name="Text Box 45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6" name="Text Box 45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7" name="Text Box 45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8" name="Text Box 45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9" name="Text Box 45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0" name="Text Box 45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1" name="Text Box 45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2" name="Text Box 45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3" name="Text Box 45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4" name="Text Box 45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5" name="Text Box 45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6" name="Text Box 45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7" name="Text Box 45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8" name="Text Box 45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9" name="Text Box 45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0" name="Text Box 45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1" name="Text Box 45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2" name="Text Box 45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3" name="Text Box 45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4" name="Text Box 45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5" name="Text Box 45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6" name="Text Box 45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7" name="Text Box 45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8" name="Text Box 45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9" name="Text Box 45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0" name="Text Box 45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1" name="Text Box 45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2" name="Text Box 45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3" name="Text Box 45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4" name="Text Box 45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5" name="Text Box 45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6" name="Text Box 45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7" name="Text Box 45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8" name="Text Box 45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9" name="Text Box 45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0" name="Text Box 45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1" name="Text Box 45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2" name="Text Box 45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3" name="Text Box 45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4" name="Text Box 45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5" name="Text Box 45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6" name="Text Box 45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7" name="Text Box 45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8" name="Text Box 45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9" name="Text Box 45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0" name="Text Box 45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1" name="Text Box 45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2" name="Text Box 45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3" name="Text Box 45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4" name="Text Box 45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5" name="Text Box 45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6" name="Text Box 45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7" name="Text Box 45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8" name="Text Box 45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9" name="Text Box 45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0" name="Text Box 45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1" name="Text Box 45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2" name="Text Box 45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3" name="Text Box 45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4" name="Text Box 45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5" name="Text Box 45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6" name="Text Box 45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7" name="Text Box 45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8" name="Text Box 45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9" name="Text Box 45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0" name="Text Box 45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1" name="Text Box 45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2" name="Text Box 45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3" name="Text Box 45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4" name="Text Box 45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5" name="Text Box 45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6" name="Text Box 45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7" name="Text Box 45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8" name="Text Box 45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9" name="Text Box 45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0" name="Text Box 45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1" name="Text Box 45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2" name="Text Box 45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3" name="Text Box 45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4" name="Text Box 45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5" name="Text Box 45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6" name="Text Box 45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7" name="Text Box 45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8" name="Text Box 45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9" name="Text Box 45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0" name="Text Box 45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1" name="Text Box 45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2" name="Text Box 45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3" name="Text Box 45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4" name="Text Box 46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5" name="Text Box 46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6" name="Text Box 46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7" name="Text Box 46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8" name="Text Box 46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9" name="Text Box 46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0" name="Text Box 46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1" name="Text Box 46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2" name="Text Box 46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3" name="Text Box 46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4" name="Text Box 46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5" name="Text Box 46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6" name="Text Box 46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7" name="Text Box 46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8" name="Text Box 46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9" name="Text Box 46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0" name="Text Box 46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1" name="Text Box 46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2" name="Text Box 46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3" name="Text Box 46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4" name="Text Box 46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5" name="Text Box 46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6" name="Text Box 46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7" name="Text Box 46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8" name="Text Box 46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9" name="Text Box 46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0" name="Text Box 46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1" name="Text Box 46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2" name="Text Box 46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3" name="Text Box 46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4" name="Text Box 46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5" name="Text Box 46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6" name="Text Box 46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7" name="Text Box 46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8" name="Text Box 46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9" name="Text Box 46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0" name="Text Box 46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1" name="Text Box 46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2" name="Text Box 46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3" name="Text Box 46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4" name="Text Box 46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5" name="Text Box 46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6" name="Text Box 46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7" name="Text Box 46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8" name="Text Box 46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9" name="Text Box 46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0" name="Text Box 46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1" name="Text Box 46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2" name="Text Box 46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3" name="Text Box 46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4" name="Text Box 46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5" name="Text Box 46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6" name="Text Box 46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7" name="Text Box 46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8" name="Text Box 46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9" name="Text Box 46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0" name="Text Box 46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1" name="Text Box 46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2" name="Text Box 46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3" name="Text Box 46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4" name="Text Box 46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5" name="Text Box 46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6" name="Text Box 46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7" name="Text Box 46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8" name="Text Box 46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9" name="Text Box 46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0" name="Text Box 46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1" name="Text Box 46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2" name="Text Box 46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3" name="Text Box 46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4" name="Text Box 46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5" name="Text Box 46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6" name="Text Box 46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7" name="Text Box 46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8" name="Text Box 46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9" name="Text Box 46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0" name="Text Box 46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1" name="Text Box 46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2" name="Text Box 46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3" name="Text Box 46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4" name="Text Box 46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5" name="Text Box 46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6" name="Text Box 46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7" name="Text Box 46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8" name="Text Box 46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9" name="Text Box 46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0" name="Text Box 46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1" name="Text Box 46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2" name="Text Box 46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3" name="Text Box 46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4" name="Text Box 46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5" name="Text Box 46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6" name="Text Box 46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7" name="Text Box 46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8" name="Text Box 46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9" name="Text Box 46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0" name="Text Box 46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1" name="Text Box 46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2" name="Text Box 46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3" name="Text Box 46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4" name="Text Box 47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5" name="Text Box 47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6" name="Text Box 47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7" name="Text Box 47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8" name="Text Box 47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9" name="Text Box 47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0" name="Text Box 47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1" name="Text Box 47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2" name="Text Box 47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3" name="Text Box 47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4" name="Text Box 47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5" name="Text Box 47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6" name="Text Box 47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7" name="Text Box 47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8" name="Text Box 47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9" name="Text Box 47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0" name="Text Box 47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1" name="Text Box 47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2" name="Text Box 47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3" name="Text Box 47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4" name="Text Box 47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5" name="Text Box 47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6" name="Text Box 47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7" name="Text Box 47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8" name="Text Box 47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9" name="Text Box 47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0" name="Text Box 47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1" name="Text Box 47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2" name="Text Box 47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3" name="Text Box 47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4" name="Text Box 47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5" name="Text Box 47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6" name="Text Box 47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7" name="Text Box 47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8" name="Text Box 47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9" name="Text Box 47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0" name="Text Box 47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1" name="Text Box 47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2" name="Text Box 47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3" name="Text Box 47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4" name="Text Box 47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5" name="Text Box 47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6" name="Text Box 47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7" name="Text Box 47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8" name="Text Box 47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9" name="Text Box 47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0" name="Text Box 47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1" name="Text Box 47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2" name="Text Box 47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3" name="Text Box 47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4" name="Text Box 47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5" name="Text Box 47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6" name="Text Box 47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7" name="Text Box 47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8" name="Text Box 47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9" name="Text Box 47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0" name="Text Box 47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1" name="Text Box 47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2" name="Text Box 47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3" name="Text Box 47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4" name="Text Box 47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5" name="Text Box 47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6" name="Text Box 47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7" name="Text Box 47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8" name="Text Box 47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9" name="Text Box 47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0" name="Text Box 47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1" name="Text Box 47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2" name="Text Box 47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3" name="Text Box 47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4" name="Text Box 47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5" name="Text Box 47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6" name="Text Box 47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7" name="Text Box 47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8" name="Text Box 47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9" name="Text Box 47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0" name="Text Box 47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1" name="Text Box 47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2" name="Text Box 47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3" name="Text Box 47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4" name="Text Box 47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5" name="Text Box 47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6" name="Text Box 47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7" name="Text Box 47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8" name="Text Box 47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9" name="Text Box 47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0" name="Text Box 47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1" name="Text Box 47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2" name="Text Box 47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3" name="Text Box 47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4" name="Text Box 47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5" name="Text Box 47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6" name="Text Box 47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7" name="Text Box 47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8" name="Text Box 47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9" name="Text Box 47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0" name="Text Box 47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1" name="Text Box 47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2" name="Text Box 47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3" name="Text Box 47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4" name="Text Box 48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5" name="Text Box 48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6" name="Text Box 48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7" name="Text Box 48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8" name="Text Box 48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9" name="Text Box 48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0" name="Text Box 48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1" name="Text Box 48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2" name="Text Box 48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3" name="Text Box 48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4" name="Text Box 48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5" name="Text Box 48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6" name="Text Box 48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7" name="Text Box 48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8" name="Text Box 48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9" name="Text Box 48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0" name="Text Box 48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1" name="Text Box 48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2" name="Text Box 48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3" name="Text Box 48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4" name="Text Box 48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5" name="Text Box 48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6" name="Text Box 48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7" name="Text Box 48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8" name="Text Box 48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9" name="Text Box 48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0" name="Text Box 48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1" name="Text Box 48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2" name="Text Box 48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3" name="Text Box 48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4" name="Text Box 48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5" name="Text Box 48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6" name="Text Box 48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7" name="Text Box 48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8" name="Text Box 48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9" name="Text Box 48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0" name="Text Box 48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1" name="Text Box 48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2" name="Text Box 48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3" name="Text Box 48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4" name="Text Box 48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5" name="Text Box 48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6" name="Text Box 48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7" name="Text Box 48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8" name="Text Box 48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9" name="Text Box 48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0" name="Text Box 48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1" name="Text Box 48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2" name="Text Box 48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3" name="Text Box 48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4" name="Text Box 48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5" name="Text Box 48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6" name="Text Box 48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7" name="Text Box 48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8" name="Text Box 48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9" name="Text Box 48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0" name="Text Box 48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1" name="Text Box 48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2" name="Text Box 48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3" name="Text Box 48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4" name="Text Box 48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5" name="Text Box 48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6" name="Text Box 48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7" name="Text Box 48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8" name="Text Box 48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9" name="Text Box 48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0" name="Text Box 48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1" name="Text Box 48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2" name="Text Box 48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3" name="Text Box 48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4" name="Text Box 48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5" name="Text Box 48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6" name="Text Box 48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7" name="Text Box 48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8" name="Text Box 48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9" name="Text Box 48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0" name="Text Box 48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1" name="Text Box 48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2" name="Text Box 48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3" name="Text Box 48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4" name="Text Box 48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5" name="Text Box 48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6" name="Text Box 48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7" name="Text Box 48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8" name="Text Box 48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9" name="Text Box 48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0" name="Text Box 48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1" name="Text Box 48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2" name="Text Box 48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3" name="Text Box 48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4" name="Text Box 48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5" name="Text Box 48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6" name="Text Box 48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7" name="Text Box 48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8" name="Text Box 48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9" name="Text Box 48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0" name="Text Box 48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1" name="Text Box 48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2" name="Text Box 48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3" name="Text Box 48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4" name="Text Box 49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5" name="Text Box 49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6" name="Text Box 49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7" name="Text Box 49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8" name="Text Box 49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9" name="Text Box 49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0" name="Text Box 49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1" name="Text Box 49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2" name="Text Box 49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3" name="Text Box 49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4" name="Text Box 49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5" name="Text Box 49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6" name="Text Box 49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7" name="Text Box 49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8" name="Text Box 49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9" name="Text Box 49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0" name="Text Box 49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1" name="Text Box 49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2" name="Text Box 49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3" name="Text Box 49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4" name="Text Box 49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5" name="Text Box 49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6" name="Text Box 49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7" name="Text Box 49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8" name="Text Box 49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9" name="Text Box 49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0" name="Text Box 49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1" name="Text Box 49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2" name="Text Box 49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3" name="Text Box 49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4" name="Text Box 49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5" name="Text Box 49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6" name="Text Box 49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7" name="Text Box 49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8" name="Text Box 49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9" name="Text Box 49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0" name="Text Box 49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1" name="Text Box 49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2" name="Text Box 49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3" name="Text Box 49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4" name="Text Box 49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5" name="Text Box 49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6" name="Text Box 49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7" name="Text Box 49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8" name="Text Box 49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9" name="Text Box 49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0" name="Text Box 49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1" name="Text Box 49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2" name="Text Box 49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3" name="Text Box 49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4" name="Text Box 49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5" name="Text Box 49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6" name="Text Box 49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7" name="Text Box 49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8" name="Text Box 49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9" name="Text Box 49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0" name="Text Box 49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1" name="Text Box 49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2" name="Text Box 49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3" name="Text Box 49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4" name="Text Box 49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5" name="Text Box 49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6" name="Text Box 49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7" name="Text Box 49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8" name="Text Box 49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9" name="Text Box 49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0" name="Text Box 49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1" name="Text Box 49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2" name="Text Box 49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3" name="Text Box 49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4" name="Text Box 49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5" name="Text Box 49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6" name="Text Box 49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7" name="Text Box 49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8" name="Text Box 49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9" name="Text Box 49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0" name="Text Box 49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1" name="Text Box 49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2" name="Text Box 49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3" name="Text Box 49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4" name="Text Box 49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5" name="Text Box 49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6" name="Text Box 49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7" name="Text Box 49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8" name="Text Box 49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9" name="Text Box 49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0" name="Text Box 49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1" name="Text Box 49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2" name="Text Box 49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3" name="Text Box 49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4" name="Text Box 49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5" name="Text Box 49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6" name="Text Box 49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7" name="Text Box 49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8" name="Text Box 49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9" name="Text Box 49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0" name="Text Box 49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1" name="Text Box 49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2" name="Text Box 49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3" name="Text Box 49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4" name="Text Box 50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5" name="Text Box 50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6" name="Text Box 50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7" name="Text Box 50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8" name="Text Box 50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9" name="Text Box 50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0" name="Text Box 50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1" name="Text Box 50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2" name="Text Box 50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3" name="Text Box 50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4" name="Text Box 50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5" name="Text Box 50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6" name="Text Box 50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7" name="Text Box 50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8" name="Text Box 50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9" name="Text Box 50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0" name="Text Box 50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1" name="Text Box 50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2" name="Text Box 50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3" name="Text Box 50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4" name="Text Box 50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5" name="Text Box 50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6" name="Text Box 50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7" name="Text Box 50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8" name="Text Box 50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9" name="Text Box 50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0" name="Text Box 50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1" name="Text Box 50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2" name="Text Box 50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3" name="Text Box 50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4" name="Text Box 50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5" name="Text Box 50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6" name="Text Box 50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7" name="Text Box 50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8" name="Text Box 50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9" name="Text Box 50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0" name="Text Box 50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1" name="Text Box 50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2" name="Text Box 50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3" name="Text Box 50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4" name="Text Box 50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5" name="Text Box 50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6" name="Text Box 50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7" name="Text Box 50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8" name="Text Box 50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9" name="Text Box 50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0" name="Text Box 50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1" name="Text Box 50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2" name="Text Box 50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3" name="Text Box 50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4" name="Text Box 50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5" name="Text Box 50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6" name="Text Box 50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7" name="Text Box 50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8" name="Text Box 50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9" name="Text Box 50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0" name="Text Box 50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1" name="Text Box 50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2" name="Text Box 50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3" name="Text Box 50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4" name="Text Box 50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5" name="Text Box 50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6" name="Text Box 50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7" name="Text Box 50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8" name="Text Box 50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9" name="Text Box 50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0" name="Text Box 50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1" name="Text Box 50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2" name="Text Box 50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3" name="Text Box 50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4" name="Text Box 50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5" name="Text Box 50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6" name="Text Box 50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7" name="Text Box 50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8" name="Text Box 50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9" name="Text Box 50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0" name="Text Box 50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1" name="Text Box 50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2" name="Text Box 50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3" name="Text Box 50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4" name="Text Box 50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5" name="Text Box 50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6" name="Text Box 50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7" name="Text Box 50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8" name="Text Box 50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9" name="Text Box 50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0" name="Text Box 50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1" name="Text Box 50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2" name="Text Box 50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3" name="Text Box 50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4" name="Text Box 50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5" name="Text Box 50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6" name="Text Box 50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7" name="Text Box 50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8" name="Text Box 50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9" name="Text Box 50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0" name="Text Box 50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1" name="Text Box 50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2" name="Text Box 50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3" name="Text Box 50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4" name="Text Box 51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5" name="Text Box 51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6" name="Text Box 51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7" name="Text Box 51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8" name="Text Box 51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9" name="Text Box 51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0" name="Text Box 51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1" name="Text Box 51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2" name="Text Box 51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3" name="Text Box 51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4" name="Text Box 51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5" name="Text Box 51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6" name="Text Box 51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7" name="Text Box 51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8" name="Text Box 51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9" name="Text Box 51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0" name="Text Box 51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1" name="Text Box 51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2" name="Text Box 51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3" name="Text Box 51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4" name="Text Box 51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5" name="Text Box 51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6" name="Text Box 51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7" name="Text Box 51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8" name="Text Box 51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9" name="Text Box 51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0" name="Text Box 51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1" name="Text Box 51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2" name="Text Box 51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3" name="Text Box 51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4" name="Text Box 51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5" name="Text Box 51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6" name="Text Box 51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7" name="Text Box 51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8" name="Text Box 51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9" name="Text Box 51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0" name="Text Box 51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1" name="Text Box 51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2" name="Text Box 51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3" name="Text Box 51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4" name="Text Box 51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5" name="Text Box 51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6" name="Text Box 51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7" name="Text Box 51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8" name="Text Box 51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9" name="Text Box 51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0" name="Text Box 51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1" name="Text Box 51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2" name="Text Box 51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3" name="Text Box 51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4" name="Text Box 51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5" name="Text Box 51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6" name="Text Box 51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7" name="Text Box 51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8" name="Text Box 51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9" name="Text Box 51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0" name="Text Box 51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1" name="Text Box 51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2" name="Text Box 51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3" name="Text Box 51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4" name="Text Box 51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5" name="Text Box 51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6" name="Text Box 51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7" name="Text Box 51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8" name="Text Box 51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9" name="Text Box 51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0" name="Text Box 51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1" name="Text Box 51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2" name="Text Box 51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3" name="Text Box 51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4" name="Text Box 51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5" name="Text Box 51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6" name="Text Box 51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7" name="Text Box 51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8" name="Text Box 51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9" name="Text Box 51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0" name="Text Box 51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1" name="Text Box 51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2" name="Text Box 51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3" name="Text Box 51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4" name="Text Box 51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5" name="Text Box 51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6" name="Text Box 51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7" name="Text Box 51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8" name="Text Box 51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9" name="Text Box 51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0" name="Text Box 51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1" name="Text Box 51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2" name="Text Box 51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3" name="Text Box 51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4" name="Text Box 51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5" name="Text Box 51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6" name="Text Box 51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7" name="Text Box 51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8" name="Text Box 51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9" name="Text Box 51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0" name="Text Box 51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1" name="Text Box 51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2" name="Text Box 51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3" name="Text Box 51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4" name="Text Box 52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5" name="Text Box 52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6" name="Text Box 52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7" name="Text Box 52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8" name="Text Box 52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9" name="Text Box 52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0" name="Text Box 52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1" name="Text Box 52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2" name="Text Box 52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3" name="Text Box 52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4" name="Text Box 52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5" name="Text Box 52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6" name="Text Box 52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7" name="Text Box 52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8" name="Text Box 52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9" name="Text Box 52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0" name="Text Box 52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1" name="Text Box 52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2" name="Text Box 52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3" name="Text Box 52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4" name="Text Box 52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5" name="Text Box 52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6" name="Text Box 52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7" name="Text Box 52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8" name="Text Box 52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9" name="Text Box 52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0" name="Text Box 52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1" name="Text Box 52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2" name="Text Box 52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3" name="Text Box 52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4" name="Text Box 52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5" name="Text Box 52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6" name="Text Box 52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7" name="Text Box 52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8" name="Text Box 52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9" name="Text Box 52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0" name="Text Box 52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1" name="Text Box 52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2" name="Text Box 52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3" name="Text Box 52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4" name="Text Box 52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5" name="Text Box 52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6" name="Text Box 52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7" name="Text Box 52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8" name="Text Box 52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9" name="Text Box 52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0" name="Text Box 52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1" name="Text Box 52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2" name="Text Box 52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3" name="Text Box 52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4" name="Text Box 52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5" name="Text Box 52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6" name="Text Box 52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7" name="Text Box 52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8" name="Text Box 52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9" name="Text Box 52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0" name="Text Box 52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1" name="Text Box 52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2" name="Text Box 52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3" name="Text Box 52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4" name="Text Box 52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5" name="Text Box 52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6" name="Text Box 52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7" name="Text Box 52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8" name="Text Box 52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9" name="Text Box 52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0" name="Text Box 52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1" name="Text Box 52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2" name="Text Box 52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3" name="Text Box 52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4" name="Text Box 52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5" name="Text Box 52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6" name="Text Box 52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7" name="Text Box 52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8" name="Text Box 52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9" name="Text Box 52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0" name="Text Box 52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1" name="Text Box 52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2" name="Text Box 52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3" name="Text Box 52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4" name="Text Box 52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5" name="Text Box 52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6" name="Text Box 52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7" name="Text Box 52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8" name="Text Box 52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9" name="Text Box 52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0" name="Text Box 52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1" name="Text Box 52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2" name="Text Box 52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3" name="Text Box 52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4" name="Text Box 52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5" name="Text Box 52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6" name="Text Box 52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7" name="Text Box 52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8" name="Text Box 52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9" name="Text Box 52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0" name="Text Box 52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1" name="Text Box 52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2" name="Text Box 52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3" name="Text Box 52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4" name="Text Box 53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5" name="Text Box 53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6" name="Text Box 53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7" name="Text Box 53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8" name="Text Box 53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9" name="Text Box 53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0" name="Text Box 53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1" name="Text Box 53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2" name="Text Box 53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3" name="Text Box 53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4" name="Text Box 53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5" name="Text Box 53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6" name="Text Box 53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7" name="Text Box 53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8" name="Text Box 53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9" name="Text Box 53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0" name="Text Box 53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1" name="Text Box 53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2" name="Text Box 53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3" name="Text Box 53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4" name="Text Box 53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5" name="Text Box 53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6" name="Text Box 53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7" name="Text Box 53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8" name="Text Box 53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9" name="Text Box 53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0" name="Text Box 53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1" name="Text Box 53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2" name="Text Box 53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3" name="Text Box 53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4" name="Text Box 53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5" name="Text Box 53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6" name="Text Box 53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7" name="Text Box 53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8" name="Text Box 53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9" name="Text Box 53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0" name="Text Box 53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1" name="Text Box 53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2" name="Text Box 53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3" name="Text Box 53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4" name="Text Box 53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5" name="Text Box 53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6" name="Text Box 53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7" name="Text Box 53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8" name="Text Box 53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9" name="Text Box 53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0" name="Text Box 53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1" name="Text Box 53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2" name="Text Box 53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3" name="Text Box 53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4" name="Text Box 53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5" name="Text Box 53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6" name="Text Box 53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7" name="Text Box 53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8" name="Text Box 53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9" name="Text Box 53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0" name="Text Box 53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1" name="Text Box 53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2" name="Text Box 53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3" name="Text Box 53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4" name="Text Box 53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5" name="Text Box 53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6" name="Text Box 53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7" name="Text Box 53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8" name="Text Box 53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9" name="Text Box 53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0" name="Text Box 53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1" name="Text Box 53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2" name="Text Box 53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3" name="Text Box 53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4" name="Text Box 53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5" name="Text Box 53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6" name="Text Box 53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7" name="Text Box 53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8" name="Text Box 53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9" name="Text Box 53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0" name="Text Box 53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1" name="Text Box 53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2" name="Text Box 53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3" name="Text Box 53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4" name="Text Box 53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5" name="Text Box 53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6" name="Text Box 53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7" name="Text Box 53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8" name="Text Box 53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9" name="Text Box 53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0" name="Text Box 53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1" name="Text Box 53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2" name="Text Box 53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3" name="Text Box 53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4" name="Text Box 53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5" name="Text Box 53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6" name="Text Box 53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7" name="Text Box 53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8" name="Text Box 53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9" name="Text Box 53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0" name="Text Box 53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1" name="Text Box 53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2" name="Text Box 53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3" name="Text Box 53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4" name="Text Box 54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5" name="Text Box 54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6" name="Text Box 54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7" name="Text Box 54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8" name="Text Box 54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9" name="Text Box 54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0" name="Text Box 54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1" name="Text Box 54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2" name="Text Box 54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3" name="Text Box 54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4" name="Text Box 54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5" name="Text Box 54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6" name="Text Box 54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7" name="Text Box 54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8" name="Text Box 54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9" name="Text Box 54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0" name="Text Box 54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1" name="Text Box 54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2" name="Text Box 54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3" name="Text Box 54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4" name="Text Box 54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5" name="Text Box 54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6" name="Text Box 54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7" name="Text Box 54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8" name="Text Box 54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9" name="Text Box 54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0" name="Text Box 54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1" name="Text Box 54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2" name="Text Box 54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3" name="Text Box 54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4" name="Text Box 54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5" name="Text Box 54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6" name="Text Box 54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7" name="Text Box 54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8" name="Text Box 54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9" name="Text Box 54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0" name="Text Box 54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1" name="Text Box 54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2" name="Text Box 54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3" name="Text Box 54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4" name="Text Box 54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5" name="Text Box 54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6" name="Text Box 54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7" name="Text Box 54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8" name="Text Box 54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9" name="Text Box 54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0" name="Text Box 54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1" name="Text Box 54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2" name="Text Box 54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3" name="Text Box 54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85725</xdr:colOff>
      <xdr:row>0</xdr:row>
      <xdr:rowOff>171449</xdr:rowOff>
    </xdr:to>
    <xdr:sp macro="" textlink="">
      <xdr:nvSpPr>
        <xdr:cNvPr id="2" name="Text Box 377"/>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3" name="Text Box 378"/>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4" name="Text Box 379"/>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5" name="Text Box 380"/>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6" name="Text Box 381"/>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7" name="Text Box 382"/>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8" name="Text Box 383"/>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9" name="Text Box 384"/>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10" name="Text Box 385"/>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11" name="Text Box 386"/>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12" name="Text Box 387"/>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13" name="Text Box 388"/>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4" name="Text Box 389"/>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5" name="Text Box 390"/>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6" name="Text Box 391"/>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7" name="Text Box 392"/>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8" name="Text Box 393"/>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9" name="Text Box 394"/>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20" name="Text Box 395"/>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21" name="Text Box 396"/>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22" name="Text Box 397"/>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23" name="Text Box 398"/>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85725</xdr:colOff>
      <xdr:row>0</xdr:row>
      <xdr:rowOff>171449</xdr:rowOff>
    </xdr:to>
    <xdr:sp macro="" textlink="">
      <xdr:nvSpPr>
        <xdr:cNvPr id="2" name="Text Box 377"/>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3" name="Text Box 378"/>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4" name="Text Box 379"/>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5" name="Text Box 380"/>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6" name="Text Box 381"/>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7" name="Text Box 382"/>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8" name="Text Box 383"/>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9" name="Text Box 384"/>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10" name="Text Box 385"/>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11" name="Text Box 386"/>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12" name="Text Box 387"/>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13" name="Text Box 388"/>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4" name="Text Box 389"/>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5" name="Text Box 390"/>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6" name="Text Box 391"/>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7" name="Text Box 392"/>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8" name="Text Box 393"/>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9" name="Text Box 394"/>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20" name="Text Box 395"/>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21" name="Text Box 396"/>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22" name="Text Box 397"/>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23" name="Text Box 398"/>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85725</xdr:colOff>
      <xdr:row>0</xdr:row>
      <xdr:rowOff>171449</xdr:rowOff>
    </xdr:to>
    <xdr:sp macro="" textlink="">
      <xdr:nvSpPr>
        <xdr:cNvPr id="2" name="Text Box 377"/>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3" name="Text Box 378"/>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4" name="Text Box 379"/>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5" name="Text Box 380"/>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6" name="Text Box 381"/>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7" name="Text Box 382"/>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8" name="Text Box 383"/>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9" name="Text Box 384"/>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10" name="Text Box 385"/>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11" name="Text Box 386"/>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12" name="Text Box 387"/>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13" name="Text Box 388"/>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4" name="Text Box 389"/>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5" name="Text Box 390"/>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6" name="Text Box 391"/>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7" name="Text Box 392"/>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8" name="Text Box 393"/>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9" name="Text Box 394"/>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20" name="Text Box 395"/>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21" name="Text Box 396"/>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22" name="Text Box 397"/>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23" name="Text Box 398"/>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0</xdr:colOff>
      <xdr:row>1</xdr:row>
      <xdr:rowOff>0</xdr:rowOff>
    </xdr:from>
    <xdr:ext cx="85725" cy="205408"/>
    <xdr:sp macro="" textlink="">
      <xdr:nvSpPr>
        <xdr:cNvPr id="24" name="Text Box 1"/>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5" name="Text Box 2"/>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6" name="Text Box 3"/>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7" name="Text Box 4"/>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8" name="Text Box 5"/>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9" name="Text Box 6"/>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0" name="Text Box 7"/>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1" name="Text Box 8"/>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2" name="Text Box 9"/>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3" name="Text Box 10"/>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4" name="Text Box 11"/>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5" name="Text Box 12"/>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6" name="Text Box 13"/>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7" name="Text Box 14"/>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8" name="Text Box 15"/>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9" name="Text Box 16"/>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40" name="Text Box 17"/>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41" name="Text Box 18"/>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42" name="Text Box 19"/>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43" name="Text Box 20"/>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44" name="Text Box 21"/>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45" name="Text Box 22"/>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46" name="Text Box 23"/>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47" name="Text Box 24"/>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48" name="Text Box 25"/>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49" name="Text Box 26"/>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50" name="Text Box 27"/>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51" name="Text Box 28"/>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52" name="Text Box 29"/>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53" name="Text Box 30"/>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54" name="Text Box 31"/>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55" name="Text Box 32"/>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56" name="Text Box 33"/>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57" name="Text Box 34"/>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58" name="Text Box 35"/>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59" name="Text Box 36"/>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60" name="Text Box 37"/>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61" name="Text Box 38"/>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62" name="Text Box 39"/>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63" name="Text Box 40"/>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64" name="Text Box 41"/>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65" name="Text Box 42"/>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66" name="Text Box 43"/>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67" name="Text Box 44"/>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68" name="Text Box 45"/>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69" name="Text Box 46"/>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70" name="Text Box 117"/>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71" name="Text Box 118"/>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72" name="Text Box 119"/>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73" name="Text Box 120"/>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74" name="Text Box 121"/>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75" name="Text Box 122"/>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76" name="Text Box 123"/>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77" name="Text Box 124"/>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78" name="Text Box 125"/>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79" name="Text Box 126"/>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80" name="Text Box 127"/>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81" name="Text Box 128"/>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82" name="Text Box 1"/>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83" name="Text Box 2"/>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84" name="Text Box 3"/>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85" name="Text Box 4"/>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86" name="Text Box 5"/>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87" name="Text Box 6"/>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88" name="Text Box 7"/>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89" name="Text Box 8"/>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90" name="Text Box 9"/>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91" name="Text Box 10"/>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92" name="Text Box 11"/>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93" name="Text Box 12"/>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94" name="Text Box 13"/>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95" name="Text Box 14"/>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96" name="Text Box 15"/>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97" name="Text Box 16"/>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98" name="Text Box 17"/>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99" name="Text Box 18"/>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00" name="Text Box 19"/>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01" name="Text Box 20"/>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02" name="Text Box 21"/>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03" name="Text Box 22"/>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04" name="Text Box 23"/>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05" name="Text Box 24"/>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06" name="Text Box 25"/>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07" name="Text Box 26"/>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08" name="Text Box 27"/>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09" name="Text Box 28"/>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10" name="Text Box 29"/>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11" name="Text Box 30"/>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12" name="Text Box 31"/>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13" name="Text Box 32"/>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14" name="Text Box 33"/>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15" name="Text Box 34"/>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16" name="Text Box 35"/>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17" name="Text Box 36"/>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18" name="Text Box 37"/>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19" name="Text Box 38"/>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20" name="Text Box 39"/>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21" name="Text Box 40"/>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22" name="Text Box 41"/>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23" name="Text Box 42"/>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24" name="Text Box 43"/>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25" name="Text Box 44"/>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26" name="Text Box 45"/>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27" name="Text Box 46"/>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28" name="Text Box 117"/>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29" name="Text Box 118"/>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30" name="Text Box 119"/>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31" name="Text Box 120"/>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32" name="Text Box 121"/>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33" name="Text Box 122"/>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34" name="Text Box 123"/>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35" name="Text Box 124"/>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36" name="Text Box 125"/>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37" name="Text Box 126"/>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38" name="Text Box 127"/>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39" name="Text Box 128"/>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40" name="Text Box 1"/>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41" name="Text Box 2"/>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42" name="Text Box 3"/>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43" name="Text Box 4"/>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44" name="Text Box 5"/>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45" name="Text Box 6"/>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46" name="Text Box 7"/>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47" name="Text Box 8"/>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48" name="Text Box 9"/>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49" name="Text Box 10"/>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50" name="Text Box 11"/>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51" name="Text Box 12"/>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52" name="Text Box 13"/>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53" name="Text Box 14"/>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54" name="Text Box 15"/>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55" name="Text Box 16"/>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56" name="Text Box 17"/>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57" name="Text Box 18"/>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58" name="Text Box 19"/>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59" name="Text Box 20"/>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60" name="Text Box 21"/>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61" name="Text Box 22"/>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62" name="Text Box 23"/>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63" name="Text Box 24"/>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64" name="Text Box 25"/>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65" name="Text Box 26"/>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66" name="Text Box 27"/>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67" name="Text Box 28"/>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68" name="Text Box 29"/>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69" name="Text Box 30"/>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70" name="Text Box 31"/>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71" name="Text Box 32"/>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72" name="Text Box 33"/>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73" name="Text Box 34"/>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74" name="Text Box 35"/>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75" name="Text Box 36"/>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76" name="Text Box 37"/>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77" name="Text Box 38"/>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78" name="Text Box 39"/>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79" name="Text Box 40"/>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80" name="Text Box 41"/>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81" name="Text Box 42"/>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82" name="Text Box 43"/>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83" name="Text Box 44"/>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84" name="Text Box 45"/>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85" name="Text Box 46"/>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86" name="Text Box 47"/>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87" name="Text Box 48"/>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88" name="Text Box 49"/>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89" name="Text Box 50"/>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0" name="Text Box 51"/>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1" name="Text Box 52"/>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2" name="Text Box 53"/>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3" name="Text Box 54"/>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4" name="Text Box 55"/>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5" name="Text Box 56"/>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6" name="Text Box 57"/>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7" name="Text Box 58"/>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8" name="Text Box 59"/>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9" name="Text Box 60"/>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0" name="Text Box 61"/>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1" name="Text Box 62"/>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2" name="Text Box 63"/>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3" name="Text Box 64"/>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4" name="Text Box 65"/>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5" name="Text Box 66"/>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6" name="Text Box 67"/>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7" name="Text Box 68"/>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8" name="Text Box 69"/>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9" name="Text Box 70"/>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0" name="Text Box 71"/>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1" name="Text Box 72"/>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2" name="Text Box 73"/>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3" name="Text Box 74"/>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4" name="Text Box 75"/>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5" name="Text Box 76"/>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6" name="Text Box 77"/>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7" name="Text Box 78"/>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8" name="Text Box 79"/>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9" name="Text Box 80"/>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0" name="Text Box 81"/>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1" name="Text Box 82"/>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2" name="Text Box 83"/>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3" name="Text Box 84"/>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4" name="Text Box 85"/>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5" name="Text Box 86"/>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6" name="Text Box 87"/>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7" name="Text Box 88"/>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28" name="Text Box 117"/>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29" name="Text Box 118"/>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30" name="Text Box 119"/>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31" name="Text Box 120"/>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32" name="Text Box 121"/>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33" name="Text Box 122"/>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34" name="Text Box 123"/>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35" name="Text Box 124"/>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36" name="Text Box 125"/>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37" name="Text Box 126"/>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38" name="Text Box 127"/>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39" name="Text Box 128"/>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40" name="Text Box 1"/>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41" name="Text Box 2"/>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42" name="Text Box 3"/>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43" name="Text Box 4"/>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44" name="Text Box 5"/>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45" name="Text Box 6"/>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46" name="Text Box 7"/>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47" name="Text Box 8"/>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48" name="Text Box 9"/>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49" name="Text Box 10"/>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50" name="Text Box 11"/>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51" name="Text Box 12"/>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52" name="Text Box 13"/>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53" name="Text Box 14"/>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54" name="Text Box 15"/>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55" name="Text Box 16"/>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56" name="Text Box 17"/>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57" name="Text Box 18"/>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58" name="Text Box 19"/>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59" name="Text Box 20"/>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60" name="Text Box 21"/>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61" name="Text Box 22"/>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62" name="Text Box 23"/>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63" name="Text Box 24"/>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64" name="Text Box 25"/>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65" name="Text Box 26"/>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66" name="Text Box 27"/>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67" name="Text Box 28"/>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68" name="Text Box 29"/>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69" name="Text Box 30"/>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70" name="Text Box 31"/>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71" name="Text Box 32"/>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72" name="Text Box 33"/>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73" name="Text Box 34"/>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74" name="Text Box 35"/>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75" name="Text Box 36"/>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76" name="Text Box 37"/>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77" name="Text Box 38"/>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78" name="Text Box 39"/>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79" name="Text Box 40"/>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80" name="Text Box 41"/>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81" name="Text Box 42"/>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82" name="Text Box 43"/>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83" name="Text Box 44"/>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84" name="Text Box 45"/>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85" name="Text Box 46"/>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 name="Text Box 47"/>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 name="Text Box 48"/>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 name="Text Box 49"/>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 name="Text Box 50"/>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 name="Text Box 51"/>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 name="Text Box 52"/>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 name="Text Box 53"/>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 name="Text Box 54"/>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 name="Text Box 55"/>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 name="Text Box 56"/>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 name="Text Box 57"/>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 name="Text Box 58"/>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 name="Text Box 59"/>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 name="Text Box 60"/>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 name="Text Box 61"/>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 name="Text Box 62"/>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 name="Text Box 63"/>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 name="Text Box 64"/>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 name="Text Box 65"/>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 name="Text Box 66"/>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 name="Text Box 67"/>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 name="Text Box 68"/>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 name="Text Box 69"/>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 name="Text Box 70"/>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 name="Text Box 71"/>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 name="Text Box 72"/>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 name="Text Box 73"/>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 name="Text Box 74"/>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 name="Text Box 75"/>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 name="Text Box 76"/>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 name="Text Box 77"/>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 name="Text Box 78"/>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 name="Text Box 79"/>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 name="Text Box 80"/>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 name="Text Box 81"/>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 name="Text Box 82"/>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 name="Text Box 83"/>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 name="Text Box 84"/>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 name="Text Box 85"/>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 name="Text Box 86"/>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 name="Text Box 87"/>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 name="Text Box 88"/>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28" name="Text Box 117"/>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29" name="Text Box 118"/>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30" name="Text Box 119"/>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31" name="Text Box 120"/>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32" name="Text Box 121"/>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33" name="Text Box 122"/>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34" name="Text Box 123"/>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35" name="Text Box 124"/>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36" name="Text Box 125"/>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37" name="Text Box 126"/>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38" name="Text Box 127"/>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39" name="Text Box 128"/>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340" name="Text Box 1"/>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341" name="Text Box 2"/>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342" name="Text Box 3"/>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343" name="Text Box 4"/>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344" name="Text Box 5"/>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345" name="Text Box 6"/>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346" name="Text Box 7"/>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347" name="Text Box 8"/>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348" name="Text Box 9"/>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349" name="Text Box 10"/>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350" name="Text Box 11"/>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351" name="Text Box 12"/>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352" name="Text Box 13"/>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353" name="Text Box 14"/>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354" name="Text Box 15"/>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355" name="Text Box 16"/>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356" name="Text Box 17"/>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357" name="Text Box 18"/>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358" name="Text Box 19"/>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359" name="Text Box 20"/>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360" name="Text Box 21"/>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361" name="Text Box 22"/>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362" name="Text Box 23"/>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363" name="Text Box 24"/>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364" name="Text Box 25"/>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365" name="Text Box 26"/>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366" name="Text Box 27"/>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367" name="Text Box 28"/>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368" name="Text Box 29"/>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369" name="Text Box 30"/>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370" name="Text Box 31"/>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371" name="Text Box 32"/>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372" name="Text Box 33"/>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373" name="Text Box 34"/>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374" name="Text Box 35"/>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375" name="Text Box 36"/>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376" name="Text Box 37"/>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377" name="Text Box 38"/>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378" name="Text Box 39"/>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379" name="Text Box 40"/>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380" name="Text Box 41"/>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381" name="Text Box 42"/>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382" name="Text Box 43"/>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383" name="Text Box 44"/>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384" name="Text Box 45"/>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385" name="Text Box 46"/>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386" name="Text Box 117"/>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387" name="Text Box 118"/>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388" name="Text Box 119"/>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389" name="Text Box 120"/>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390" name="Text Box 121"/>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391" name="Text Box 122"/>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392" name="Text Box 123"/>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393" name="Text Box 124"/>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394" name="Text Box 125"/>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395" name="Text Box 126"/>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396" name="Text Box 127"/>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397" name="Text Box 128"/>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398" name="Text Box 1"/>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399" name="Text Box 2"/>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400" name="Text Box 3"/>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401" name="Text Box 4"/>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402" name="Text Box 5"/>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403" name="Text Box 6"/>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404" name="Text Box 7"/>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405" name="Text Box 8"/>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406" name="Text Box 9"/>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407" name="Text Box 10"/>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408" name="Text Box 11"/>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409" name="Text Box 12"/>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410" name="Text Box 13"/>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411" name="Text Box 14"/>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412" name="Text Box 15"/>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413" name="Text Box 16"/>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414" name="Text Box 17"/>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415" name="Text Box 18"/>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416" name="Text Box 19"/>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417" name="Text Box 20"/>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418" name="Text Box 21"/>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419" name="Text Box 22"/>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420" name="Text Box 23"/>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421" name="Text Box 24"/>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422" name="Text Box 25"/>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423" name="Text Box 26"/>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424" name="Text Box 27"/>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425" name="Text Box 28"/>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426" name="Text Box 29"/>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427" name="Text Box 30"/>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428" name="Text Box 31"/>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429" name="Text Box 32"/>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430" name="Text Box 33"/>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431" name="Text Box 34"/>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432" name="Text Box 35"/>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433" name="Text Box 36"/>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434" name="Text Box 37"/>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435" name="Text Box 38"/>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436" name="Text Box 39"/>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437" name="Text Box 40"/>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438" name="Text Box 41"/>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439" name="Text Box 42"/>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440" name="Text Box 43"/>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441" name="Text Box 44"/>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442" name="Text Box 45"/>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443" name="Text Box 46"/>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444" name="Text Box 117"/>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445" name="Text Box 118"/>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446" name="Text Box 119"/>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447" name="Text Box 120"/>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448" name="Text Box 121"/>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449" name="Text Box 122"/>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450" name="Text Box 123"/>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451" name="Text Box 124"/>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452" name="Text Box 125"/>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453" name="Text Box 126"/>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454" name="Text Box 127"/>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455" name="Text Box 128"/>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456" name="Text Box 1"/>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457" name="Text Box 2"/>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458" name="Text Box 3"/>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459" name="Text Box 4"/>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460" name="Text Box 5"/>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461" name="Text Box 6"/>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462" name="Text Box 7"/>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463" name="Text Box 8"/>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464" name="Text Box 9"/>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465" name="Text Box 10"/>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466" name="Text Box 11"/>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467" name="Text Box 12"/>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468" name="Text Box 13"/>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469" name="Text Box 14"/>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470" name="Text Box 15"/>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471" name="Text Box 16"/>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472" name="Text Box 17"/>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473" name="Text Box 18"/>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474" name="Text Box 19"/>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475" name="Text Box 20"/>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476" name="Text Box 21"/>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477" name="Text Box 22"/>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478" name="Text Box 23"/>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479" name="Text Box 24"/>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480" name="Text Box 25"/>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481" name="Text Box 26"/>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482" name="Text Box 27"/>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483" name="Text Box 28"/>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484" name="Text Box 29"/>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485" name="Text Box 30"/>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486" name="Text Box 31"/>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487" name="Text Box 32"/>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488" name="Text Box 33"/>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489" name="Text Box 34"/>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490" name="Text Box 35"/>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491" name="Text Box 36"/>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492" name="Text Box 37"/>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493" name="Text Box 38"/>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494" name="Text Box 39"/>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495" name="Text Box 40"/>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496" name="Text Box 41"/>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497" name="Text Box 42"/>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498" name="Text Box 43"/>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499" name="Text Box 44"/>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500" name="Text Box 45"/>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501" name="Text Box 46"/>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9"/>
    <xdr:sp macro="" textlink="">
      <xdr:nvSpPr>
        <xdr:cNvPr id="502" name="Text Box 47"/>
        <xdr:cNvSpPr txBox="1">
          <a:spLocks noChangeArrowheads="1"/>
        </xdr:cNvSpPr>
      </xdr:nvSpPr>
      <xdr:spPr bwMode="auto">
        <a:xfrm>
          <a:off x="4667250" y="514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9"/>
    <xdr:sp macro="" textlink="">
      <xdr:nvSpPr>
        <xdr:cNvPr id="503" name="Text Box 48"/>
        <xdr:cNvSpPr txBox="1">
          <a:spLocks noChangeArrowheads="1"/>
        </xdr:cNvSpPr>
      </xdr:nvSpPr>
      <xdr:spPr bwMode="auto">
        <a:xfrm>
          <a:off x="4667250" y="514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9"/>
    <xdr:sp macro="" textlink="">
      <xdr:nvSpPr>
        <xdr:cNvPr id="504" name="Text Box 49"/>
        <xdr:cNvSpPr txBox="1">
          <a:spLocks noChangeArrowheads="1"/>
        </xdr:cNvSpPr>
      </xdr:nvSpPr>
      <xdr:spPr bwMode="auto">
        <a:xfrm>
          <a:off x="4667250" y="514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9"/>
    <xdr:sp macro="" textlink="">
      <xdr:nvSpPr>
        <xdr:cNvPr id="505" name="Text Box 50"/>
        <xdr:cNvSpPr txBox="1">
          <a:spLocks noChangeArrowheads="1"/>
        </xdr:cNvSpPr>
      </xdr:nvSpPr>
      <xdr:spPr bwMode="auto">
        <a:xfrm>
          <a:off x="4667250" y="514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9"/>
    <xdr:sp macro="" textlink="">
      <xdr:nvSpPr>
        <xdr:cNvPr id="506" name="Text Box 51"/>
        <xdr:cNvSpPr txBox="1">
          <a:spLocks noChangeArrowheads="1"/>
        </xdr:cNvSpPr>
      </xdr:nvSpPr>
      <xdr:spPr bwMode="auto">
        <a:xfrm>
          <a:off x="4667250" y="514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9"/>
    <xdr:sp macro="" textlink="">
      <xdr:nvSpPr>
        <xdr:cNvPr id="507" name="Text Box 52"/>
        <xdr:cNvSpPr txBox="1">
          <a:spLocks noChangeArrowheads="1"/>
        </xdr:cNvSpPr>
      </xdr:nvSpPr>
      <xdr:spPr bwMode="auto">
        <a:xfrm>
          <a:off x="4667250" y="514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9"/>
    <xdr:sp macro="" textlink="">
      <xdr:nvSpPr>
        <xdr:cNvPr id="508" name="Text Box 53"/>
        <xdr:cNvSpPr txBox="1">
          <a:spLocks noChangeArrowheads="1"/>
        </xdr:cNvSpPr>
      </xdr:nvSpPr>
      <xdr:spPr bwMode="auto">
        <a:xfrm>
          <a:off x="4667250" y="514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9"/>
    <xdr:sp macro="" textlink="">
      <xdr:nvSpPr>
        <xdr:cNvPr id="509" name="Text Box 54"/>
        <xdr:cNvSpPr txBox="1">
          <a:spLocks noChangeArrowheads="1"/>
        </xdr:cNvSpPr>
      </xdr:nvSpPr>
      <xdr:spPr bwMode="auto">
        <a:xfrm>
          <a:off x="4667250" y="514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9"/>
    <xdr:sp macro="" textlink="">
      <xdr:nvSpPr>
        <xdr:cNvPr id="510" name="Text Box 55"/>
        <xdr:cNvSpPr txBox="1">
          <a:spLocks noChangeArrowheads="1"/>
        </xdr:cNvSpPr>
      </xdr:nvSpPr>
      <xdr:spPr bwMode="auto">
        <a:xfrm>
          <a:off x="4667250" y="514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9"/>
    <xdr:sp macro="" textlink="">
      <xdr:nvSpPr>
        <xdr:cNvPr id="511" name="Text Box 56"/>
        <xdr:cNvSpPr txBox="1">
          <a:spLocks noChangeArrowheads="1"/>
        </xdr:cNvSpPr>
      </xdr:nvSpPr>
      <xdr:spPr bwMode="auto">
        <a:xfrm>
          <a:off x="4667250" y="514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9"/>
    <xdr:sp macro="" textlink="">
      <xdr:nvSpPr>
        <xdr:cNvPr id="512" name="Text Box 57"/>
        <xdr:cNvSpPr txBox="1">
          <a:spLocks noChangeArrowheads="1"/>
        </xdr:cNvSpPr>
      </xdr:nvSpPr>
      <xdr:spPr bwMode="auto">
        <a:xfrm>
          <a:off x="4667250" y="514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9"/>
    <xdr:sp macro="" textlink="">
      <xdr:nvSpPr>
        <xdr:cNvPr id="513" name="Text Box 58"/>
        <xdr:cNvSpPr txBox="1">
          <a:spLocks noChangeArrowheads="1"/>
        </xdr:cNvSpPr>
      </xdr:nvSpPr>
      <xdr:spPr bwMode="auto">
        <a:xfrm>
          <a:off x="4667250" y="514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9"/>
    <xdr:sp macro="" textlink="">
      <xdr:nvSpPr>
        <xdr:cNvPr id="514" name="Text Box 59"/>
        <xdr:cNvSpPr txBox="1">
          <a:spLocks noChangeArrowheads="1"/>
        </xdr:cNvSpPr>
      </xdr:nvSpPr>
      <xdr:spPr bwMode="auto">
        <a:xfrm>
          <a:off x="4667250" y="514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9"/>
    <xdr:sp macro="" textlink="">
      <xdr:nvSpPr>
        <xdr:cNvPr id="515" name="Text Box 60"/>
        <xdr:cNvSpPr txBox="1">
          <a:spLocks noChangeArrowheads="1"/>
        </xdr:cNvSpPr>
      </xdr:nvSpPr>
      <xdr:spPr bwMode="auto">
        <a:xfrm>
          <a:off x="4667250" y="514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9"/>
    <xdr:sp macro="" textlink="">
      <xdr:nvSpPr>
        <xdr:cNvPr id="516" name="Text Box 61"/>
        <xdr:cNvSpPr txBox="1">
          <a:spLocks noChangeArrowheads="1"/>
        </xdr:cNvSpPr>
      </xdr:nvSpPr>
      <xdr:spPr bwMode="auto">
        <a:xfrm>
          <a:off x="4667250" y="514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9"/>
    <xdr:sp macro="" textlink="">
      <xdr:nvSpPr>
        <xdr:cNvPr id="517" name="Text Box 62"/>
        <xdr:cNvSpPr txBox="1">
          <a:spLocks noChangeArrowheads="1"/>
        </xdr:cNvSpPr>
      </xdr:nvSpPr>
      <xdr:spPr bwMode="auto">
        <a:xfrm>
          <a:off x="4667250" y="514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9"/>
    <xdr:sp macro="" textlink="">
      <xdr:nvSpPr>
        <xdr:cNvPr id="518" name="Text Box 63"/>
        <xdr:cNvSpPr txBox="1">
          <a:spLocks noChangeArrowheads="1"/>
        </xdr:cNvSpPr>
      </xdr:nvSpPr>
      <xdr:spPr bwMode="auto">
        <a:xfrm>
          <a:off x="4667250" y="514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9"/>
    <xdr:sp macro="" textlink="">
      <xdr:nvSpPr>
        <xdr:cNvPr id="519" name="Text Box 64"/>
        <xdr:cNvSpPr txBox="1">
          <a:spLocks noChangeArrowheads="1"/>
        </xdr:cNvSpPr>
      </xdr:nvSpPr>
      <xdr:spPr bwMode="auto">
        <a:xfrm>
          <a:off x="4667250" y="514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9"/>
    <xdr:sp macro="" textlink="">
      <xdr:nvSpPr>
        <xdr:cNvPr id="520" name="Text Box 65"/>
        <xdr:cNvSpPr txBox="1">
          <a:spLocks noChangeArrowheads="1"/>
        </xdr:cNvSpPr>
      </xdr:nvSpPr>
      <xdr:spPr bwMode="auto">
        <a:xfrm>
          <a:off x="4667250" y="514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9"/>
    <xdr:sp macro="" textlink="">
      <xdr:nvSpPr>
        <xdr:cNvPr id="521" name="Text Box 66"/>
        <xdr:cNvSpPr txBox="1">
          <a:spLocks noChangeArrowheads="1"/>
        </xdr:cNvSpPr>
      </xdr:nvSpPr>
      <xdr:spPr bwMode="auto">
        <a:xfrm>
          <a:off x="4667250" y="514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9"/>
    <xdr:sp macro="" textlink="">
      <xdr:nvSpPr>
        <xdr:cNvPr id="522" name="Text Box 67"/>
        <xdr:cNvSpPr txBox="1">
          <a:spLocks noChangeArrowheads="1"/>
        </xdr:cNvSpPr>
      </xdr:nvSpPr>
      <xdr:spPr bwMode="auto">
        <a:xfrm>
          <a:off x="4667250" y="514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9"/>
    <xdr:sp macro="" textlink="">
      <xdr:nvSpPr>
        <xdr:cNvPr id="523" name="Text Box 68"/>
        <xdr:cNvSpPr txBox="1">
          <a:spLocks noChangeArrowheads="1"/>
        </xdr:cNvSpPr>
      </xdr:nvSpPr>
      <xdr:spPr bwMode="auto">
        <a:xfrm>
          <a:off x="4667250" y="514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9"/>
    <xdr:sp macro="" textlink="">
      <xdr:nvSpPr>
        <xdr:cNvPr id="524" name="Text Box 69"/>
        <xdr:cNvSpPr txBox="1">
          <a:spLocks noChangeArrowheads="1"/>
        </xdr:cNvSpPr>
      </xdr:nvSpPr>
      <xdr:spPr bwMode="auto">
        <a:xfrm>
          <a:off x="4667250" y="514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9"/>
    <xdr:sp macro="" textlink="">
      <xdr:nvSpPr>
        <xdr:cNvPr id="525" name="Text Box 70"/>
        <xdr:cNvSpPr txBox="1">
          <a:spLocks noChangeArrowheads="1"/>
        </xdr:cNvSpPr>
      </xdr:nvSpPr>
      <xdr:spPr bwMode="auto">
        <a:xfrm>
          <a:off x="4667250" y="514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9"/>
    <xdr:sp macro="" textlink="">
      <xdr:nvSpPr>
        <xdr:cNvPr id="526" name="Text Box 71"/>
        <xdr:cNvSpPr txBox="1">
          <a:spLocks noChangeArrowheads="1"/>
        </xdr:cNvSpPr>
      </xdr:nvSpPr>
      <xdr:spPr bwMode="auto">
        <a:xfrm>
          <a:off x="4667250" y="514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9"/>
    <xdr:sp macro="" textlink="">
      <xdr:nvSpPr>
        <xdr:cNvPr id="527" name="Text Box 72"/>
        <xdr:cNvSpPr txBox="1">
          <a:spLocks noChangeArrowheads="1"/>
        </xdr:cNvSpPr>
      </xdr:nvSpPr>
      <xdr:spPr bwMode="auto">
        <a:xfrm>
          <a:off x="4667250" y="514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9"/>
    <xdr:sp macro="" textlink="">
      <xdr:nvSpPr>
        <xdr:cNvPr id="528" name="Text Box 73"/>
        <xdr:cNvSpPr txBox="1">
          <a:spLocks noChangeArrowheads="1"/>
        </xdr:cNvSpPr>
      </xdr:nvSpPr>
      <xdr:spPr bwMode="auto">
        <a:xfrm>
          <a:off x="4667250" y="514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9"/>
    <xdr:sp macro="" textlink="">
      <xdr:nvSpPr>
        <xdr:cNvPr id="529" name="Text Box 74"/>
        <xdr:cNvSpPr txBox="1">
          <a:spLocks noChangeArrowheads="1"/>
        </xdr:cNvSpPr>
      </xdr:nvSpPr>
      <xdr:spPr bwMode="auto">
        <a:xfrm>
          <a:off x="4667250" y="514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9"/>
    <xdr:sp macro="" textlink="">
      <xdr:nvSpPr>
        <xdr:cNvPr id="530" name="Text Box 75"/>
        <xdr:cNvSpPr txBox="1">
          <a:spLocks noChangeArrowheads="1"/>
        </xdr:cNvSpPr>
      </xdr:nvSpPr>
      <xdr:spPr bwMode="auto">
        <a:xfrm>
          <a:off x="4667250" y="514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9"/>
    <xdr:sp macro="" textlink="">
      <xdr:nvSpPr>
        <xdr:cNvPr id="531" name="Text Box 76"/>
        <xdr:cNvSpPr txBox="1">
          <a:spLocks noChangeArrowheads="1"/>
        </xdr:cNvSpPr>
      </xdr:nvSpPr>
      <xdr:spPr bwMode="auto">
        <a:xfrm>
          <a:off x="4667250" y="514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9"/>
    <xdr:sp macro="" textlink="">
      <xdr:nvSpPr>
        <xdr:cNvPr id="532" name="Text Box 77"/>
        <xdr:cNvSpPr txBox="1">
          <a:spLocks noChangeArrowheads="1"/>
        </xdr:cNvSpPr>
      </xdr:nvSpPr>
      <xdr:spPr bwMode="auto">
        <a:xfrm>
          <a:off x="4667250" y="514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9"/>
    <xdr:sp macro="" textlink="">
      <xdr:nvSpPr>
        <xdr:cNvPr id="533" name="Text Box 78"/>
        <xdr:cNvSpPr txBox="1">
          <a:spLocks noChangeArrowheads="1"/>
        </xdr:cNvSpPr>
      </xdr:nvSpPr>
      <xdr:spPr bwMode="auto">
        <a:xfrm>
          <a:off x="4667250" y="514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9"/>
    <xdr:sp macro="" textlink="">
      <xdr:nvSpPr>
        <xdr:cNvPr id="534" name="Text Box 79"/>
        <xdr:cNvSpPr txBox="1">
          <a:spLocks noChangeArrowheads="1"/>
        </xdr:cNvSpPr>
      </xdr:nvSpPr>
      <xdr:spPr bwMode="auto">
        <a:xfrm>
          <a:off x="4667250" y="514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9"/>
    <xdr:sp macro="" textlink="">
      <xdr:nvSpPr>
        <xdr:cNvPr id="535" name="Text Box 80"/>
        <xdr:cNvSpPr txBox="1">
          <a:spLocks noChangeArrowheads="1"/>
        </xdr:cNvSpPr>
      </xdr:nvSpPr>
      <xdr:spPr bwMode="auto">
        <a:xfrm>
          <a:off x="4667250" y="514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9"/>
    <xdr:sp macro="" textlink="">
      <xdr:nvSpPr>
        <xdr:cNvPr id="536" name="Text Box 81"/>
        <xdr:cNvSpPr txBox="1">
          <a:spLocks noChangeArrowheads="1"/>
        </xdr:cNvSpPr>
      </xdr:nvSpPr>
      <xdr:spPr bwMode="auto">
        <a:xfrm>
          <a:off x="4667250" y="514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9"/>
    <xdr:sp macro="" textlink="">
      <xdr:nvSpPr>
        <xdr:cNvPr id="537" name="Text Box 82"/>
        <xdr:cNvSpPr txBox="1">
          <a:spLocks noChangeArrowheads="1"/>
        </xdr:cNvSpPr>
      </xdr:nvSpPr>
      <xdr:spPr bwMode="auto">
        <a:xfrm>
          <a:off x="4667250" y="514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9"/>
    <xdr:sp macro="" textlink="">
      <xdr:nvSpPr>
        <xdr:cNvPr id="538" name="Text Box 83"/>
        <xdr:cNvSpPr txBox="1">
          <a:spLocks noChangeArrowheads="1"/>
        </xdr:cNvSpPr>
      </xdr:nvSpPr>
      <xdr:spPr bwMode="auto">
        <a:xfrm>
          <a:off x="4667250" y="514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9"/>
    <xdr:sp macro="" textlink="">
      <xdr:nvSpPr>
        <xdr:cNvPr id="539" name="Text Box 84"/>
        <xdr:cNvSpPr txBox="1">
          <a:spLocks noChangeArrowheads="1"/>
        </xdr:cNvSpPr>
      </xdr:nvSpPr>
      <xdr:spPr bwMode="auto">
        <a:xfrm>
          <a:off x="4667250" y="514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9"/>
    <xdr:sp macro="" textlink="">
      <xdr:nvSpPr>
        <xdr:cNvPr id="540" name="Text Box 85"/>
        <xdr:cNvSpPr txBox="1">
          <a:spLocks noChangeArrowheads="1"/>
        </xdr:cNvSpPr>
      </xdr:nvSpPr>
      <xdr:spPr bwMode="auto">
        <a:xfrm>
          <a:off x="4667250" y="514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9"/>
    <xdr:sp macro="" textlink="">
      <xdr:nvSpPr>
        <xdr:cNvPr id="541" name="Text Box 86"/>
        <xdr:cNvSpPr txBox="1">
          <a:spLocks noChangeArrowheads="1"/>
        </xdr:cNvSpPr>
      </xdr:nvSpPr>
      <xdr:spPr bwMode="auto">
        <a:xfrm>
          <a:off x="4667250" y="514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9"/>
    <xdr:sp macro="" textlink="">
      <xdr:nvSpPr>
        <xdr:cNvPr id="542" name="Text Box 87"/>
        <xdr:cNvSpPr txBox="1">
          <a:spLocks noChangeArrowheads="1"/>
        </xdr:cNvSpPr>
      </xdr:nvSpPr>
      <xdr:spPr bwMode="auto">
        <a:xfrm>
          <a:off x="4667250" y="514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9"/>
    <xdr:sp macro="" textlink="">
      <xdr:nvSpPr>
        <xdr:cNvPr id="543" name="Text Box 88"/>
        <xdr:cNvSpPr txBox="1">
          <a:spLocks noChangeArrowheads="1"/>
        </xdr:cNvSpPr>
      </xdr:nvSpPr>
      <xdr:spPr bwMode="auto">
        <a:xfrm>
          <a:off x="4667250" y="514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544" name="Text Box 117"/>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545" name="Text Box 118"/>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546" name="Text Box 119"/>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547" name="Text Box 120"/>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548" name="Text Box 121"/>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549" name="Text Box 122"/>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550" name="Text Box 123"/>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551" name="Text Box 124"/>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552" name="Text Box 125"/>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553" name="Text Box 126"/>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554" name="Text Box 127"/>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555" name="Text Box 128"/>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556" name="Text Box 1"/>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557" name="Text Box 2"/>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558" name="Text Box 3"/>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559" name="Text Box 4"/>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560" name="Text Box 5"/>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561" name="Text Box 6"/>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562" name="Text Box 7"/>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563" name="Text Box 8"/>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564" name="Text Box 9"/>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565" name="Text Box 10"/>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566" name="Text Box 11"/>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567" name="Text Box 12"/>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568" name="Text Box 13"/>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569" name="Text Box 14"/>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570" name="Text Box 15"/>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571" name="Text Box 16"/>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572" name="Text Box 17"/>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573" name="Text Box 18"/>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574" name="Text Box 19"/>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575" name="Text Box 20"/>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576" name="Text Box 21"/>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577" name="Text Box 22"/>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578" name="Text Box 23"/>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579" name="Text Box 24"/>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580" name="Text Box 25"/>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581" name="Text Box 26"/>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582" name="Text Box 27"/>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583" name="Text Box 28"/>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584" name="Text Box 29"/>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585" name="Text Box 30"/>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586" name="Text Box 31"/>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587" name="Text Box 32"/>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588" name="Text Box 33"/>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589" name="Text Box 34"/>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590" name="Text Box 35"/>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591" name="Text Box 36"/>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592" name="Text Box 37"/>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593" name="Text Box 38"/>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594" name="Text Box 39"/>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595" name="Text Box 40"/>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596" name="Text Box 41"/>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597" name="Text Box 42"/>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598" name="Text Box 43"/>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599" name="Text Box 44"/>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600" name="Text Box 45"/>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601" name="Text Box 46"/>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9"/>
    <xdr:sp macro="" textlink="">
      <xdr:nvSpPr>
        <xdr:cNvPr id="602" name="Text Box 47"/>
        <xdr:cNvSpPr txBox="1">
          <a:spLocks noChangeArrowheads="1"/>
        </xdr:cNvSpPr>
      </xdr:nvSpPr>
      <xdr:spPr bwMode="auto">
        <a:xfrm>
          <a:off x="4667250" y="514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9"/>
    <xdr:sp macro="" textlink="">
      <xdr:nvSpPr>
        <xdr:cNvPr id="603" name="Text Box 48"/>
        <xdr:cNvSpPr txBox="1">
          <a:spLocks noChangeArrowheads="1"/>
        </xdr:cNvSpPr>
      </xdr:nvSpPr>
      <xdr:spPr bwMode="auto">
        <a:xfrm>
          <a:off x="4667250" y="514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9"/>
    <xdr:sp macro="" textlink="">
      <xdr:nvSpPr>
        <xdr:cNvPr id="604" name="Text Box 49"/>
        <xdr:cNvSpPr txBox="1">
          <a:spLocks noChangeArrowheads="1"/>
        </xdr:cNvSpPr>
      </xdr:nvSpPr>
      <xdr:spPr bwMode="auto">
        <a:xfrm>
          <a:off x="4667250" y="514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9"/>
    <xdr:sp macro="" textlink="">
      <xdr:nvSpPr>
        <xdr:cNvPr id="605" name="Text Box 50"/>
        <xdr:cNvSpPr txBox="1">
          <a:spLocks noChangeArrowheads="1"/>
        </xdr:cNvSpPr>
      </xdr:nvSpPr>
      <xdr:spPr bwMode="auto">
        <a:xfrm>
          <a:off x="4667250" y="514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9"/>
    <xdr:sp macro="" textlink="">
      <xdr:nvSpPr>
        <xdr:cNvPr id="606" name="Text Box 51"/>
        <xdr:cNvSpPr txBox="1">
          <a:spLocks noChangeArrowheads="1"/>
        </xdr:cNvSpPr>
      </xdr:nvSpPr>
      <xdr:spPr bwMode="auto">
        <a:xfrm>
          <a:off x="4667250" y="514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9"/>
    <xdr:sp macro="" textlink="">
      <xdr:nvSpPr>
        <xdr:cNvPr id="607" name="Text Box 52"/>
        <xdr:cNvSpPr txBox="1">
          <a:spLocks noChangeArrowheads="1"/>
        </xdr:cNvSpPr>
      </xdr:nvSpPr>
      <xdr:spPr bwMode="auto">
        <a:xfrm>
          <a:off x="4667250" y="514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9"/>
    <xdr:sp macro="" textlink="">
      <xdr:nvSpPr>
        <xdr:cNvPr id="608" name="Text Box 53"/>
        <xdr:cNvSpPr txBox="1">
          <a:spLocks noChangeArrowheads="1"/>
        </xdr:cNvSpPr>
      </xdr:nvSpPr>
      <xdr:spPr bwMode="auto">
        <a:xfrm>
          <a:off x="4667250" y="514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9"/>
    <xdr:sp macro="" textlink="">
      <xdr:nvSpPr>
        <xdr:cNvPr id="609" name="Text Box 54"/>
        <xdr:cNvSpPr txBox="1">
          <a:spLocks noChangeArrowheads="1"/>
        </xdr:cNvSpPr>
      </xdr:nvSpPr>
      <xdr:spPr bwMode="auto">
        <a:xfrm>
          <a:off x="4667250" y="514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9"/>
    <xdr:sp macro="" textlink="">
      <xdr:nvSpPr>
        <xdr:cNvPr id="610" name="Text Box 55"/>
        <xdr:cNvSpPr txBox="1">
          <a:spLocks noChangeArrowheads="1"/>
        </xdr:cNvSpPr>
      </xdr:nvSpPr>
      <xdr:spPr bwMode="auto">
        <a:xfrm>
          <a:off x="4667250" y="514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9"/>
    <xdr:sp macro="" textlink="">
      <xdr:nvSpPr>
        <xdr:cNvPr id="611" name="Text Box 56"/>
        <xdr:cNvSpPr txBox="1">
          <a:spLocks noChangeArrowheads="1"/>
        </xdr:cNvSpPr>
      </xdr:nvSpPr>
      <xdr:spPr bwMode="auto">
        <a:xfrm>
          <a:off x="4667250" y="514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9"/>
    <xdr:sp macro="" textlink="">
      <xdr:nvSpPr>
        <xdr:cNvPr id="612" name="Text Box 57"/>
        <xdr:cNvSpPr txBox="1">
          <a:spLocks noChangeArrowheads="1"/>
        </xdr:cNvSpPr>
      </xdr:nvSpPr>
      <xdr:spPr bwMode="auto">
        <a:xfrm>
          <a:off x="4667250" y="514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9"/>
    <xdr:sp macro="" textlink="">
      <xdr:nvSpPr>
        <xdr:cNvPr id="613" name="Text Box 58"/>
        <xdr:cNvSpPr txBox="1">
          <a:spLocks noChangeArrowheads="1"/>
        </xdr:cNvSpPr>
      </xdr:nvSpPr>
      <xdr:spPr bwMode="auto">
        <a:xfrm>
          <a:off x="4667250" y="514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9"/>
    <xdr:sp macro="" textlink="">
      <xdr:nvSpPr>
        <xdr:cNvPr id="614" name="Text Box 59"/>
        <xdr:cNvSpPr txBox="1">
          <a:spLocks noChangeArrowheads="1"/>
        </xdr:cNvSpPr>
      </xdr:nvSpPr>
      <xdr:spPr bwMode="auto">
        <a:xfrm>
          <a:off x="4667250" y="514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9"/>
    <xdr:sp macro="" textlink="">
      <xdr:nvSpPr>
        <xdr:cNvPr id="615" name="Text Box 60"/>
        <xdr:cNvSpPr txBox="1">
          <a:spLocks noChangeArrowheads="1"/>
        </xdr:cNvSpPr>
      </xdr:nvSpPr>
      <xdr:spPr bwMode="auto">
        <a:xfrm>
          <a:off x="4667250" y="514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9"/>
    <xdr:sp macro="" textlink="">
      <xdr:nvSpPr>
        <xdr:cNvPr id="616" name="Text Box 61"/>
        <xdr:cNvSpPr txBox="1">
          <a:spLocks noChangeArrowheads="1"/>
        </xdr:cNvSpPr>
      </xdr:nvSpPr>
      <xdr:spPr bwMode="auto">
        <a:xfrm>
          <a:off x="4667250" y="514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9"/>
    <xdr:sp macro="" textlink="">
      <xdr:nvSpPr>
        <xdr:cNvPr id="617" name="Text Box 62"/>
        <xdr:cNvSpPr txBox="1">
          <a:spLocks noChangeArrowheads="1"/>
        </xdr:cNvSpPr>
      </xdr:nvSpPr>
      <xdr:spPr bwMode="auto">
        <a:xfrm>
          <a:off x="4667250" y="514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9"/>
    <xdr:sp macro="" textlink="">
      <xdr:nvSpPr>
        <xdr:cNvPr id="618" name="Text Box 63"/>
        <xdr:cNvSpPr txBox="1">
          <a:spLocks noChangeArrowheads="1"/>
        </xdr:cNvSpPr>
      </xdr:nvSpPr>
      <xdr:spPr bwMode="auto">
        <a:xfrm>
          <a:off x="4667250" y="514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9"/>
    <xdr:sp macro="" textlink="">
      <xdr:nvSpPr>
        <xdr:cNvPr id="619" name="Text Box 64"/>
        <xdr:cNvSpPr txBox="1">
          <a:spLocks noChangeArrowheads="1"/>
        </xdr:cNvSpPr>
      </xdr:nvSpPr>
      <xdr:spPr bwMode="auto">
        <a:xfrm>
          <a:off x="4667250" y="514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9"/>
    <xdr:sp macro="" textlink="">
      <xdr:nvSpPr>
        <xdr:cNvPr id="620" name="Text Box 65"/>
        <xdr:cNvSpPr txBox="1">
          <a:spLocks noChangeArrowheads="1"/>
        </xdr:cNvSpPr>
      </xdr:nvSpPr>
      <xdr:spPr bwMode="auto">
        <a:xfrm>
          <a:off x="4667250" y="514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9"/>
    <xdr:sp macro="" textlink="">
      <xdr:nvSpPr>
        <xdr:cNvPr id="621" name="Text Box 66"/>
        <xdr:cNvSpPr txBox="1">
          <a:spLocks noChangeArrowheads="1"/>
        </xdr:cNvSpPr>
      </xdr:nvSpPr>
      <xdr:spPr bwMode="auto">
        <a:xfrm>
          <a:off x="4667250" y="514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9"/>
    <xdr:sp macro="" textlink="">
      <xdr:nvSpPr>
        <xdr:cNvPr id="622" name="Text Box 67"/>
        <xdr:cNvSpPr txBox="1">
          <a:spLocks noChangeArrowheads="1"/>
        </xdr:cNvSpPr>
      </xdr:nvSpPr>
      <xdr:spPr bwMode="auto">
        <a:xfrm>
          <a:off x="4667250" y="514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9"/>
    <xdr:sp macro="" textlink="">
      <xdr:nvSpPr>
        <xdr:cNvPr id="623" name="Text Box 68"/>
        <xdr:cNvSpPr txBox="1">
          <a:spLocks noChangeArrowheads="1"/>
        </xdr:cNvSpPr>
      </xdr:nvSpPr>
      <xdr:spPr bwMode="auto">
        <a:xfrm>
          <a:off x="4667250" y="514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9"/>
    <xdr:sp macro="" textlink="">
      <xdr:nvSpPr>
        <xdr:cNvPr id="624" name="Text Box 69"/>
        <xdr:cNvSpPr txBox="1">
          <a:spLocks noChangeArrowheads="1"/>
        </xdr:cNvSpPr>
      </xdr:nvSpPr>
      <xdr:spPr bwMode="auto">
        <a:xfrm>
          <a:off x="4667250" y="514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9"/>
    <xdr:sp macro="" textlink="">
      <xdr:nvSpPr>
        <xdr:cNvPr id="625" name="Text Box 70"/>
        <xdr:cNvSpPr txBox="1">
          <a:spLocks noChangeArrowheads="1"/>
        </xdr:cNvSpPr>
      </xdr:nvSpPr>
      <xdr:spPr bwMode="auto">
        <a:xfrm>
          <a:off x="4667250" y="514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9"/>
    <xdr:sp macro="" textlink="">
      <xdr:nvSpPr>
        <xdr:cNvPr id="626" name="Text Box 71"/>
        <xdr:cNvSpPr txBox="1">
          <a:spLocks noChangeArrowheads="1"/>
        </xdr:cNvSpPr>
      </xdr:nvSpPr>
      <xdr:spPr bwMode="auto">
        <a:xfrm>
          <a:off x="4667250" y="514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9"/>
    <xdr:sp macro="" textlink="">
      <xdr:nvSpPr>
        <xdr:cNvPr id="627" name="Text Box 72"/>
        <xdr:cNvSpPr txBox="1">
          <a:spLocks noChangeArrowheads="1"/>
        </xdr:cNvSpPr>
      </xdr:nvSpPr>
      <xdr:spPr bwMode="auto">
        <a:xfrm>
          <a:off x="4667250" y="514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9"/>
    <xdr:sp macro="" textlink="">
      <xdr:nvSpPr>
        <xdr:cNvPr id="628" name="Text Box 73"/>
        <xdr:cNvSpPr txBox="1">
          <a:spLocks noChangeArrowheads="1"/>
        </xdr:cNvSpPr>
      </xdr:nvSpPr>
      <xdr:spPr bwMode="auto">
        <a:xfrm>
          <a:off x="4667250" y="514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9"/>
    <xdr:sp macro="" textlink="">
      <xdr:nvSpPr>
        <xdr:cNvPr id="629" name="Text Box 74"/>
        <xdr:cNvSpPr txBox="1">
          <a:spLocks noChangeArrowheads="1"/>
        </xdr:cNvSpPr>
      </xdr:nvSpPr>
      <xdr:spPr bwMode="auto">
        <a:xfrm>
          <a:off x="4667250" y="514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9"/>
    <xdr:sp macro="" textlink="">
      <xdr:nvSpPr>
        <xdr:cNvPr id="630" name="Text Box 75"/>
        <xdr:cNvSpPr txBox="1">
          <a:spLocks noChangeArrowheads="1"/>
        </xdr:cNvSpPr>
      </xdr:nvSpPr>
      <xdr:spPr bwMode="auto">
        <a:xfrm>
          <a:off x="4667250" y="514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9"/>
    <xdr:sp macro="" textlink="">
      <xdr:nvSpPr>
        <xdr:cNvPr id="631" name="Text Box 76"/>
        <xdr:cNvSpPr txBox="1">
          <a:spLocks noChangeArrowheads="1"/>
        </xdr:cNvSpPr>
      </xdr:nvSpPr>
      <xdr:spPr bwMode="auto">
        <a:xfrm>
          <a:off x="4667250" y="514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9"/>
    <xdr:sp macro="" textlink="">
      <xdr:nvSpPr>
        <xdr:cNvPr id="632" name="Text Box 77"/>
        <xdr:cNvSpPr txBox="1">
          <a:spLocks noChangeArrowheads="1"/>
        </xdr:cNvSpPr>
      </xdr:nvSpPr>
      <xdr:spPr bwMode="auto">
        <a:xfrm>
          <a:off x="4667250" y="514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9"/>
    <xdr:sp macro="" textlink="">
      <xdr:nvSpPr>
        <xdr:cNvPr id="633" name="Text Box 78"/>
        <xdr:cNvSpPr txBox="1">
          <a:spLocks noChangeArrowheads="1"/>
        </xdr:cNvSpPr>
      </xdr:nvSpPr>
      <xdr:spPr bwMode="auto">
        <a:xfrm>
          <a:off x="4667250" y="514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9"/>
    <xdr:sp macro="" textlink="">
      <xdr:nvSpPr>
        <xdr:cNvPr id="634" name="Text Box 79"/>
        <xdr:cNvSpPr txBox="1">
          <a:spLocks noChangeArrowheads="1"/>
        </xdr:cNvSpPr>
      </xdr:nvSpPr>
      <xdr:spPr bwMode="auto">
        <a:xfrm>
          <a:off x="4667250" y="514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9"/>
    <xdr:sp macro="" textlink="">
      <xdr:nvSpPr>
        <xdr:cNvPr id="635" name="Text Box 80"/>
        <xdr:cNvSpPr txBox="1">
          <a:spLocks noChangeArrowheads="1"/>
        </xdr:cNvSpPr>
      </xdr:nvSpPr>
      <xdr:spPr bwMode="auto">
        <a:xfrm>
          <a:off x="4667250" y="514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9"/>
    <xdr:sp macro="" textlink="">
      <xdr:nvSpPr>
        <xdr:cNvPr id="636" name="Text Box 81"/>
        <xdr:cNvSpPr txBox="1">
          <a:spLocks noChangeArrowheads="1"/>
        </xdr:cNvSpPr>
      </xdr:nvSpPr>
      <xdr:spPr bwMode="auto">
        <a:xfrm>
          <a:off x="4667250" y="514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9"/>
    <xdr:sp macro="" textlink="">
      <xdr:nvSpPr>
        <xdr:cNvPr id="637" name="Text Box 82"/>
        <xdr:cNvSpPr txBox="1">
          <a:spLocks noChangeArrowheads="1"/>
        </xdr:cNvSpPr>
      </xdr:nvSpPr>
      <xdr:spPr bwMode="auto">
        <a:xfrm>
          <a:off x="4667250" y="514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9"/>
    <xdr:sp macro="" textlink="">
      <xdr:nvSpPr>
        <xdr:cNvPr id="638" name="Text Box 83"/>
        <xdr:cNvSpPr txBox="1">
          <a:spLocks noChangeArrowheads="1"/>
        </xdr:cNvSpPr>
      </xdr:nvSpPr>
      <xdr:spPr bwMode="auto">
        <a:xfrm>
          <a:off x="4667250" y="514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9"/>
    <xdr:sp macro="" textlink="">
      <xdr:nvSpPr>
        <xdr:cNvPr id="639" name="Text Box 84"/>
        <xdr:cNvSpPr txBox="1">
          <a:spLocks noChangeArrowheads="1"/>
        </xdr:cNvSpPr>
      </xdr:nvSpPr>
      <xdr:spPr bwMode="auto">
        <a:xfrm>
          <a:off x="4667250" y="514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9"/>
    <xdr:sp macro="" textlink="">
      <xdr:nvSpPr>
        <xdr:cNvPr id="640" name="Text Box 85"/>
        <xdr:cNvSpPr txBox="1">
          <a:spLocks noChangeArrowheads="1"/>
        </xdr:cNvSpPr>
      </xdr:nvSpPr>
      <xdr:spPr bwMode="auto">
        <a:xfrm>
          <a:off x="4667250" y="514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9"/>
    <xdr:sp macro="" textlink="">
      <xdr:nvSpPr>
        <xdr:cNvPr id="641" name="Text Box 86"/>
        <xdr:cNvSpPr txBox="1">
          <a:spLocks noChangeArrowheads="1"/>
        </xdr:cNvSpPr>
      </xdr:nvSpPr>
      <xdr:spPr bwMode="auto">
        <a:xfrm>
          <a:off x="4667250" y="514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9"/>
    <xdr:sp macro="" textlink="">
      <xdr:nvSpPr>
        <xdr:cNvPr id="642" name="Text Box 87"/>
        <xdr:cNvSpPr txBox="1">
          <a:spLocks noChangeArrowheads="1"/>
        </xdr:cNvSpPr>
      </xdr:nvSpPr>
      <xdr:spPr bwMode="auto">
        <a:xfrm>
          <a:off x="4667250" y="514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9"/>
    <xdr:sp macro="" textlink="">
      <xdr:nvSpPr>
        <xdr:cNvPr id="643" name="Text Box 88"/>
        <xdr:cNvSpPr txBox="1">
          <a:spLocks noChangeArrowheads="1"/>
        </xdr:cNvSpPr>
      </xdr:nvSpPr>
      <xdr:spPr bwMode="auto">
        <a:xfrm>
          <a:off x="4667250" y="5143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644" name="Text Box 117"/>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645" name="Text Box 118"/>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646" name="Text Box 119"/>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647" name="Text Box 120"/>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648" name="Text Box 121"/>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649" name="Text Box 122"/>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650" name="Text Box 123"/>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651" name="Text Box 124"/>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652" name="Text Box 125"/>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653" name="Text Box 126"/>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654" name="Text Box 127"/>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8"/>
    <xdr:sp macro="" textlink="">
      <xdr:nvSpPr>
        <xdr:cNvPr id="655" name="Text Box 128"/>
        <xdr:cNvSpPr txBox="1">
          <a:spLocks noChangeArrowheads="1"/>
        </xdr:cNvSpPr>
      </xdr:nvSpPr>
      <xdr:spPr bwMode="auto">
        <a:xfrm>
          <a:off x="4667250" y="53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85725</xdr:colOff>
      <xdr:row>0</xdr:row>
      <xdr:rowOff>171449</xdr:rowOff>
    </xdr:to>
    <xdr:sp macro="" textlink="">
      <xdr:nvSpPr>
        <xdr:cNvPr id="2" name="Text Box 377"/>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3" name="Text Box 378"/>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4" name="Text Box 379"/>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5" name="Text Box 380"/>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6" name="Text Box 381"/>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7" name="Text Box 382"/>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8" name="Text Box 383"/>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9" name="Text Box 384"/>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10" name="Text Box 385"/>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11" name="Text Box 386"/>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12" name="Text Box 387"/>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13" name="Text Box 388"/>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4" name="Text Box 389"/>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5" name="Text Box 390"/>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6" name="Text Box 391"/>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7" name="Text Box 392"/>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8" name="Text Box 393"/>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9" name="Text Box 394"/>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20" name="Text Box 395"/>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21" name="Text Box 396"/>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22" name="Text Box 397"/>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23" name="Text Box 398"/>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62"/>
  <sheetViews>
    <sheetView showGridLines="0" tabSelected="1" zoomScale="92" zoomScaleNormal="92" zoomScaleSheetLayoutView="92" zoomScalePageLayoutView="92" workbookViewId="0"/>
  </sheetViews>
  <sheetFormatPr defaultRowHeight="12.75" x14ac:dyDescent="0.2"/>
  <cols>
    <col min="1" max="1" width="9.7109375" customWidth="1"/>
    <col min="2" max="2" width="13.140625" customWidth="1"/>
    <col min="3" max="3" width="8.28515625" customWidth="1"/>
    <col min="4" max="4" width="39.140625" customWidth="1"/>
    <col min="5" max="5" width="18.42578125" customWidth="1"/>
  </cols>
  <sheetData>
    <row r="1" spans="1:5" ht="15" customHeight="1" x14ac:dyDescent="0.25">
      <c r="A1" s="38" t="s">
        <v>41</v>
      </c>
    </row>
    <row r="2" spans="1:5" ht="15" customHeight="1" x14ac:dyDescent="0.2">
      <c r="A2" s="210" t="s">
        <v>42</v>
      </c>
      <c r="B2" s="210"/>
      <c r="C2" s="210"/>
      <c r="D2" s="210"/>
      <c r="E2" s="210"/>
    </row>
    <row r="3" spans="1:5" ht="15" customHeight="1" x14ac:dyDescent="0.2">
      <c r="A3" s="210" t="s">
        <v>43</v>
      </c>
      <c r="B3" s="210"/>
      <c r="C3" s="210"/>
      <c r="D3" s="210"/>
      <c r="E3" s="210"/>
    </row>
    <row r="4" spans="1:5" ht="15" customHeight="1" x14ac:dyDescent="0.2">
      <c r="A4" s="209" t="s">
        <v>44</v>
      </c>
      <c r="B4" s="209"/>
      <c r="C4" s="209"/>
      <c r="D4" s="209"/>
      <c r="E4" s="209"/>
    </row>
    <row r="5" spans="1:5" ht="15" customHeight="1" x14ac:dyDescent="0.2">
      <c r="A5" s="209"/>
      <c r="B5" s="209"/>
      <c r="C5" s="209"/>
      <c r="D5" s="209"/>
      <c r="E5" s="209"/>
    </row>
    <row r="6" spans="1:5" ht="15" customHeight="1" x14ac:dyDescent="0.2">
      <c r="A6" s="209"/>
      <c r="B6" s="209"/>
      <c r="C6" s="209"/>
      <c r="D6" s="209"/>
      <c r="E6" s="209"/>
    </row>
    <row r="7" spans="1:5" ht="15" customHeight="1" x14ac:dyDescent="0.2">
      <c r="A7" s="209"/>
      <c r="B7" s="209"/>
      <c r="C7" s="209"/>
      <c r="D7" s="209"/>
      <c r="E7" s="209"/>
    </row>
    <row r="8" spans="1:5" ht="15" customHeight="1" x14ac:dyDescent="0.2">
      <c r="A8" s="209"/>
      <c r="B8" s="209"/>
      <c r="C8" s="209"/>
      <c r="D8" s="209"/>
      <c r="E8" s="209"/>
    </row>
    <row r="9" spans="1:5" ht="15" customHeight="1" x14ac:dyDescent="0.2">
      <c r="A9" s="39"/>
      <c r="B9" s="39"/>
      <c r="C9" s="39"/>
      <c r="D9" s="39"/>
      <c r="E9" s="39"/>
    </row>
    <row r="10" spans="1:5" ht="15" customHeight="1" x14ac:dyDescent="0.25">
      <c r="A10" s="40" t="s">
        <v>1</v>
      </c>
      <c r="B10" s="41"/>
      <c r="C10" s="41"/>
      <c r="D10" s="41"/>
      <c r="E10" s="41"/>
    </row>
    <row r="11" spans="1:5" ht="15" customHeight="1" x14ac:dyDescent="0.2">
      <c r="A11" s="42" t="s">
        <v>45</v>
      </c>
      <c r="B11" s="41"/>
      <c r="C11" s="41"/>
      <c r="D11" s="41"/>
      <c r="E11" s="43" t="s">
        <v>46</v>
      </c>
    </row>
    <row r="12" spans="1:5" ht="15" customHeight="1" x14ac:dyDescent="0.25">
      <c r="A12" s="44"/>
      <c r="B12" s="40"/>
      <c r="C12" s="41"/>
      <c r="D12" s="41"/>
      <c r="E12" s="45"/>
    </row>
    <row r="13" spans="1:5" ht="15" customHeight="1" x14ac:dyDescent="0.2">
      <c r="B13" s="46" t="s">
        <v>47</v>
      </c>
      <c r="C13" s="46" t="s">
        <v>48</v>
      </c>
      <c r="D13" s="47" t="s">
        <v>49</v>
      </c>
      <c r="E13" s="48" t="s">
        <v>50</v>
      </c>
    </row>
    <row r="14" spans="1:5" ht="15" customHeight="1" x14ac:dyDescent="0.2">
      <c r="B14" s="49">
        <v>33070</v>
      </c>
      <c r="C14" s="50"/>
      <c r="D14" s="51" t="s">
        <v>51</v>
      </c>
      <c r="E14" s="52">
        <v>1675604</v>
      </c>
    </row>
    <row r="15" spans="1:5" ht="15" customHeight="1" x14ac:dyDescent="0.2">
      <c r="B15" s="53"/>
      <c r="C15" s="54" t="s">
        <v>52</v>
      </c>
      <c r="D15" s="55"/>
      <c r="E15" s="56">
        <f>SUM(E14:E14)</f>
        <v>1675604</v>
      </c>
    </row>
    <row r="16" spans="1:5" ht="15" customHeight="1" x14ac:dyDescent="0.25">
      <c r="A16" s="57"/>
      <c r="B16" s="58"/>
      <c r="C16" s="58"/>
      <c r="D16" s="58"/>
      <c r="E16" s="58"/>
    </row>
    <row r="17" spans="1:5" ht="15" customHeight="1" x14ac:dyDescent="0.25">
      <c r="A17" s="40" t="s">
        <v>17</v>
      </c>
      <c r="B17" s="41"/>
      <c r="C17" s="41"/>
      <c r="D17" s="41"/>
      <c r="E17" s="44"/>
    </row>
    <row r="18" spans="1:5" ht="15" customHeight="1" x14ac:dyDescent="0.2">
      <c r="A18" s="42" t="s">
        <v>45</v>
      </c>
      <c r="B18" s="41"/>
      <c r="C18" s="41"/>
      <c r="D18" s="41"/>
      <c r="E18" s="43" t="s">
        <v>46</v>
      </c>
    </row>
    <row r="19" spans="1:5" ht="15" customHeight="1" x14ac:dyDescent="0.2"/>
    <row r="20" spans="1:5" ht="15" customHeight="1" x14ac:dyDescent="0.2">
      <c r="B20" s="46" t="s">
        <v>47</v>
      </c>
      <c r="C20" s="46" t="s">
        <v>48</v>
      </c>
      <c r="D20" s="59" t="s">
        <v>49</v>
      </c>
      <c r="E20" s="46" t="s">
        <v>50</v>
      </c>
    </row>
    <row r="21" spans="1:5" ht="15" customHeight="1" x14ac:dyDescent="0.2">
      <c r="B21" s="49">
        <v>33070</v>
      </c>
      <c r="C21" s="50"/>
      <c r="D21" s="60" t="s">
        <v>53</v>
      </c>
      <c r="E21" s="52">
        <v>21000</v>
      </c>
    </row>
    <row r="22" spans="1:5" ht="15" customHeight="1" x14ac:dyDescent="0.2">
      <c r="A22" s="61"/>
      <c r="B22" s="62"/>
      <c r="C22" s="54" t="s">
        <v>52</v>
      </c>
      <c r="D22" s="63"/>
      <c r="E22" s="64">
        <f>SUM(E21:E21)</f>
        <v>21000</v>
      </c>
    </row>
    <row r="23" spans="1:5" ht="15" customHeight="1" x14ac:dyDescent="0.2"/>
    <row r="24" spans="1:5" ht="15" customHeight="1" x14ac:dyDescent="0.2">
      <c r="C24" s="46" t="s">
        <v>48</v>
      </c>
      <c r="D24" s="65" t="s">
        <v>54</v>
      </c>
      <c r="E24" s="46" t="s">
        <v>50</v>
      </c>
    </row>
    <row r="25" spans="1:5" ht="15" customHeight="1" x14ac:dyDescent="0.2">
      <c r="C25" s="66">
        <v>3114</v>
      </c>
      <c r="D25" s="67" t="s">
        <v>55</v>
      </c>
      <c r="E25" s="68">
        <v>6510</v>
      </c>
    </row>
    <row r="26" spans="1:5" ht="15" customHeight="1" x14ac:dyDescent="0.2">
      <c r="C26" s="66">
        <v>3113</v>
      </c>
      <c r="D26" s="69" t="s">
        <v>56</v>
      </c>
      <c r="E26" s="68">
        <f>1297499+24500</f>
        <v>1321999</v>
      </c>
    </row>
    <row r="27" spans="1:5" ht="15" customHeight="1" x14ac:dyDescent="0.2">
      <c r="C27" s="66">
        <v>3117</v>
      </c>
      <c r="D27" s="69" t="s">
        <v>56</v>
      </c>
      <c r="E27" s="68">
        <v>326095</v>
      </c>
    </row>
    <row r="28" spans="1:5" ht="15" customHeight="1" x14ac:dyDescent="0.2">
      <c r="C28" s="54" t="s">
        <v>52</v>
      </c>
      <c r="D28" s="63"/>
      <c r="E28" s="64">
        <f>SUM(E25:E27)</f>
        <v>1654604</v>
      </c>
    </row>
    <row r="29" spans="1:5" ht="15" customHeight="1" x14ac:dyDescent="0.2"/>
    <row r="30" spans="1:5" ht="15" customHeight="1" x14ac:dyDescent="0.2"/>
    <row r="31" spans="1:5" ht="15" customHeight="1" x14ac:dyDescent="0.25">
      <c r="A31" s="38" t="s">
        <v>57</v>
      </c>
    </row>
    <row r="32" spans="1:5" ht="15" customHeight="1" x14ac:dyDescent="0.2">
      <c r="A32" s="210" t="s">
        <v>42</v>
      </c>
      <c r="B32" s="210"/>
      <c r="C32" s="210"/>
      <c r="D32" s="210"/>
      <c r="E32" s="210"/>
    </row>
    <row r="33" spans="1:5" ht="15" customHeight="1" x14ac:dyDescent="0.2">
      <c r="A33" s="210" t="s">
        <v>43</v>
      </c>
      <c r="B33" s="210"/>
      <c r="C33" s="210"/>
      <c r="D33" s="210"/>
      <c r="E33" s="210"/>
    </row>
    <row r="34" spans="1:5" ht="15" customHeight="1" x14ac:dyDescent="0.2">
      <c r="A34" s="209" t="s">
        <v>58</v>
      </c>
      <c r="B34" s="209"/>
      <c r="C34" s="209"/>
      <c r="D34" s="209"/>
      <c r="E34" s="209"/>
    </row>
    <row r="35" spans="1:5" ht="15" customHeight="1" x14ac:dyDescent="0.2">
      <c r="A35" s="209"/>
      <c r="B35" s="209"/>
      <c r="C35" s="209"/>
      <c r="D35" s="209"/>
      <c r="E35" s="209"/>
    </row>
    <row r="36" spans="1:5" ht="15" customHeight="1" x14ac:dyDescent="0.2">
      <c r="A36" s="209"/>
      <c r="B36" s="209"/>
      <c r="C36" s="209"/>
      <c r="D36" s="209"/>
      <c r="E36" s="209"/>
    </row>
    <row r="37" spans="1:5" ht="15" customHeight="1" x14ac:dyDescent="0.2">
      <c r="A37" s="209"/>
      <c r="B37" s="209"/>
      <c r="C37" s="209"/>
      <c r="D37" s="209"/>
      <c r="E37" s="209"/>
    </row>
    <row r="38" spans="1:5" ht="15" customHeight="1" x14ac:dyDescent="0.2">
      <c r="A38" s="209"/>
      <c r="B38" s="209"/>
      <c r="C38" s="209"/>
      <c r="D38" s="209"/>
      <c r="E38" s="209"/>
    </row>
    <row r="39" spans="1:5" ht="15" customHeight="1" x14ac:dyDescent="0.2">
      <c r="A39" s="39"/>
      <c r="B39" s="39"/>
      <c r="C39" s="39"/>
      <c r="D39" s="39"/>
      <c r="E39" s="39"/>
    </row>
    <row r="40" spans="1:5" ht="15" customHeight="1" x14ac:dyDescent="0.25">
      <c r="A40" s="40" t="s">
        <v>1</v>
      </c>
      <c r="B40" s="41"/>
      <c r="C40" s="41"/>
      <c r="D40" s="41"/>
      <c r="E40" s="41"/>
    </row>
    <row r="41" spans="1:5" ht="15" customHeight="1" x14ac:dyDescent="0.2">
      <c r="A41" s="42" t="s">
        <v>45</v>
      </c>
      <c r="B41" s="41"/>
      <c r="C41" s="41"/>
      <c r="D41" s="41"/>
      <c r="E41" s="43" t="s">
        <v>46</v>
      </c>
    </row>
    <row r="42" spans="1:5" ht="15" customHeight="1" x14ac:dyDescent="0.25">
      <c r="A42" s="44"/>
      <c r="B42" s="40"/>
      <c r="C42" s="41"/>
      <c r="D42" s="41"/>
      <c r="E42" s="45"/>
    </row>
    <row r="43" spans="1:5" ht="15" customHeight="1" x14ac:dyDescent="0.2">
      <c r="B43" s="46" t="s">
        <v>47</v>
      </c>
      <c r="C43" s="46" t="s">
        <v>48</v>
      </c>
      <c r="D43" s="47" t="s">
        <v>49</v>
      </c>
      <c r="E43" s="48" t="s">
        <v>50</v>
      </c>
    </row>
    <row r="44" spans="1:5" ht="15" customHeight="1" x14ac:dyDescent="0.2">
      <c r="B44" s="49">
        <v>33071</v>
      </c>
      <c r="C44" s="50"/>
      <c r="D44" s="51" t="s">
        <v>51</v>
      </c>
      <c r="E44" s="52">
        <v>735000</v>
      </c>
    </row>
    <row r="45" spans="1:5" ht="15" customHeight="1" x14ac:dyDescent="0.2">
      <c r="B45" s="53"/>
      <c r="C45" s="54" t="s">
        <v>52</v>
      </c>
      <c r="D45" s="55"/>
      <c r="E45" s="56">
        <f>SUM(E44:E44)</f>
        <v>735000</v>
      </c>
    </row>
    <row r="46" spans="1:5" ht="15" customHeight="1" x14ac:dyDescent="0.25">
      <c r="A46" s="57"/>
      <c r="B46" s="58"/>
      <c r="C46" s="58"/>
      <c r="D46" s="58"/>
      <c r="E46" s="58"/>
    </row>
    <row r="47" spans="1:5" ht="15" customHeight="1" x14ac:dyDescent="0.25">
      <c r="A47" s="40" t="s">
        <v>17</v>
      </c>
      <c r="B47" s="41"/>
      <c r="C47" s="41"/>
      <c r="D47" s="41"/>
      <c r="E47" s="44"/>
    </row>
    <row r="48" spans="1:5" ht="15" customHeight="1" x14ac:dyDescent="0.2">
      <c r="A48" s="42" t="s">
        <v>45</v>
      </c>
      <c r="B48" s="41"/>
      <c r="C48" s="41"/>
      <c r="D48" s="41"/>
      <c r="E48" s="43" t="s">
        <v>46</v>
      </c>
    </row>
    <row r="49" spans="1:5" ht="15" customHeight="1" x14ac:dyDescent="0.2"/>
    <row r="50" spans="1:5" ht="15" customHeight="1" x14ac:dyDescent="0.2">
      <c r="C50" s="46" t="s">
        <v>48</v>
      </c>
      <c r="D50" s="65" t="s">
        <v>54</v>
      </c>
      <c r="E50" s="46" t="s">
        <v>50</v>
      </c>
    </row>
    <row r="51" spans="1:5" ht="15" customHeight="1" x14ac:dyDescent="0.2">
      <c r="C51" s="66">
        <v>3113</v>
      </c>
      <c r="D51" s="69" t="s">
        <v>56</v>
      </c>
      <c r="E51" s="68">
        <v>735000</v>
      </c>
    </row>
    <row r="52" spans="1:5" ht="15" customHeight="1" x14ac:dyDescent="0.2">
      <c r="C52" s="54" t="s">
        <v>52</v>
      </c>
      <c r="D52" s="63"/>
      <c r="E52" s="64">
        <f>SUM(E51:E51)</f>
        <v>735000</v>
      </c>
    </row>
    <row r="53" spans="1:5" ht="15" customHeight="1" x14ac:dyDescent="0.2"/>
    <row r="54" spans="1:5" ht="15" customHeight="1" x14ac:dyDescent="0.25">
      <c r="A54" s="38" t="s">
        <v>59</v>
      </c>
    </row>
    <row r="55" spans="1:5" ht="15" customHeight="1" x14ac:dyDescent="0.2">
      <c r="A55" s="210" t="s">
        <v>42</v>
      </c>
      <c r="B55" s="210"/>
      <c r="C55" s="210"/>
      <c r="D55" s="210"/>
      <c r="E55" s="210"/>
    </row>
    <row r="56" spans="1:5" ht="15" customHeight="1" x14ac:dyDescent="0.2">
      <c r="A56" s="210" t="s">
        <v>43</v>
      </c>
      <c r="B56" s="210"/>
      <c r="C56" s="210"/>
      <c r="D56" s="210"/>
      <c r="E56" s="210"/>
    </row>
    <row r="57" spans="1:5" ht="15" customHeight="1" x14ac:dyDescent="0.2">
      <c r="A57" s="209" t="s">
        <v>60</v>
      </c>
      <c r="B57" s="209"/>
      <c r="C57" s="209"/>
      <c r="D57" s="209"/>
      <c r="E57" s="209"/>
    </row>
    <row r="58" spans="1:5" ht="15" customHeight="1" x14ac:dyDescent="0.2">
      <c r="A58" s="209"/>
      <c r="B58" s="209"/>
      <c r="C58" s="209"/>
      <c r="D58" s="209"/>
      <c r="E58" s="209"/>
    </row>
    <row r="59" spans="1:5" ht="15" customHeight="1" x14ac:dyDescent="0.2">
      <c r="A59" s="209"/>
      <c r="B59" s="209"/>
      <c r="C59" s="209"/>
      <c r="D59" s="209"/>
      <c r="E59" s="209"/>
    </row>
    <row r="60" spans="1:5" ht="15" customHeight="1" x14ac:dyDescent="0.2">
      <c r="A60" s="209"/>
      <c r="B60" s="209"/>
      <c r="C60" s="209"/>
      <c r="D60" s="209"/>
      <c r="E60" s="209"/>
    </row>
    <row r="61" spans="1:5" ht="15" customHeight="1" x14ac:dyDescent="0.2">
      <c r="A61" s="209"/>
      <c r="B61" s="209"/>
      <c r="C61" s="209"/>
      <c r="D61" s="209"/>
      <c r="E61" s="209"/>
    </row>
    <row r="62" spans="1:5" ht="15" customHeight="1" x14ac:dyDescent="0.2">
      <c r="A62" s="209"/>
      <c r="B62" s="209"/>
      <c r="C62" s="209"/>
      <c r="D62" s="209"/>
      <c r="E62" s="209"/>
    </row>
    <row r="63" spans="1:5" ht="15" customHeight="1" x14ac:dyDescent="0.2">
      <c r="A63" s="39"/>
      <c r="B63" s="39"/>
      <c r="C63" s="39"/>
      <c r="D63" s="39"/>
      <c r="E63" s="39"/>
    </row>
    <row r="64" spans="1:5" ht="15" customHeight="1" x14ac:dyDescent="0.25">
      <c r="A64" s="40" t="s">
        <v>1</v>
      </c>
      <c r="B64" s="41"/>
      <c r="C64" s="41"/>
      <c r="D64" s="41"/>
      <c r="E64" s="41"/>
    </row>
    <row r="65" spans="1:5" ht="15" customHeight="1" x14ac:dyDescent="0.2">
      <c r="A65" s="42" t="s">
        <v>45</v>
      </c>
      <c r="B65" s="71"/>
      <c r="C65" s="71"/>
      <c r="D65" s="71"/>
      <c r="E65" s="72" t="s">
        <v>46</v>
      </c>
    </row>
    <row r="66" spans="1:5" ht="15" customHeight="1" x14ac:dyDescent="0.25">
      <c r="A66" s="73"/>
      <c r="B66" s="40"/>
      <c r="C66" s="41"/>
      <c r="D66" s="41"/>
      <c r="E66" s="45"/>
    </row>
    <row r="67" spans="1:5" ht="15" customHeight="1" x14ac:dyDescent="0.2">
      <c r="B67" s="46" t="s">
        <v>47</v>
      </c>
      <c r="C67" s="46" t="s">
        <v>48</v>
      </c>
      <c r="D67" s="47" t="s">
        <v>49</v>
      </c>
      <c r="E67" s="46" t="s">
        <v>50</v>
      </c>
    </row>
    <row r="68" spans="1:5" ht="15" customHeight="1" x14ac:dyDescent="0.2">
      <c r="B68" s="74">
        <v>103533063</v>
      </c>
      <c r="C68" s="75"/>
      <c r="D68" s="51" t="s">
        <v>51</v>
      </c>
      <c r="E68" s="52">
        <v>1614865.01</v>
      </c>
    </row>
    <row r="69" spans="1:5" ht="15" customHeight="1" x14ac:dyDescent="0.2">
      <c r="B69" s="74">
        <v>103133063</v>
      </c>
      <c r="C69" s="75"/>
      <c r="D69" s="51" t="s">
        <v>51</v>
      </c>
      <c r="E69" s="52">
        <v>284976.19</v>
      </c>
    </row>
    <row r="70" spans="1:5" ht="15" customHeight="1" x14ac:dyDescent="0.2">
      <c r="B70" s="76"/>
      <c r="C70" s="54" t="s">
        <v>52</v>
      </c>
      <c r="D70" s="55"/>
      <c r="E70" s="56">
        <f>SUM(E68:E69)</f>
        <v>1899841.2</v>
      </c>
    </row>
    <row r="71" spans="1:5" ht="15" customHeight="1" x14ac:dyDescent="0.25">
      <c r="A71" s="57"/>
      <c r="B71" s="58"/>
      <c r="C71" s="58"/>
      <c r="D71" s="58"/>
      <c r="E71" s="58"/>
    </row>
    <row r="72" spans="1:5" ht="15" customHeight="1" x14ac:dyDescent="0.25">
      <c r="A72" s="40" t="s">
        <v>17</v>
      </c>
      <c r="B72" s="41"/>
      <c r="C72" s="41"/>
      <c r="D72" s="41"/>
      <c r="E72" s="73"/>
    </row>
    <row r="73" spans="1:5" ht="15" customHeight="1" x14ac:dyDescent="0.2">
      <c r="A73" s="42" t="s">
        <v>45</v>
      </c>
      <c r="B73" s="71"/>
      <c r="C73" s="71"/>
      <c r="D73" s="71"/>
      <c r="E73" s="72" t="s">
        <v>46</v>
      </c>
    </row>
    <row r="74" spans="1:5" ht="15" customHeight="1" x14ac:dyDescent="0.25">
      <c r="A74" s="73"/>
      <c r="B74" s="40"/>
      <c r="C74" s="41"/>
      <c r="D74" s="41"/>
      <c r="E74" s="45"/>
    </row>
    <row r="75" spans="1:5" ht="15" customHeight="1" x14ac:dyDescent="0.2">
      <c r="B75" s="46" t="s">
        <v>47</v>
      </c>
      <c r="C75" s="46" t="s">
        <v>48</v>
      </c>
      <c r="D75" s="47" t="s">
        <v>49</v>
      </c>
      <c r="E75" s="46" t="s">
        <v>50</v>
      </c>
    </row>
    <row r="76" spans="1:5" ht="15" customHeight="1" x14ac:dyDescent="0.2">
      <c r="B76" s="74">
        <v>103533063</v>
      </c>
      <c r="C76" s="75"/>
      <c r="D76" s="60" t="s">
        <v>53</v>
      </c>
      <c r="E76" s="52">
        <v>1614865.01</v>
      </c>
    </row>
    <row r="77" spans="1:5" ht="15" customHeight="1" x14ac:dyDescent="0.2">
      <c r="B77" s="74">
        <v>103133063</v>
      </c>
      <c r="C77" s="75"/>
      <c r="D77" s="60" t="s">
        <v>53</v>
      </c>
      <c r="E77" s="52">
        <v>284976.19</v>
      </c>
    </row>
    <row r="78" spans="1:5" ht="15" customHeight="1" x14ac:dyDescent="0.2">
      <c r="B78" s="76"/>
      <c r="C78" s="54" t="s">
        <v>52</v>
      </c>
      <c r="D78" s="55"/>
      <c r="E78" s="56">
        <f>SUM(E76:E77)</f>
        <v>1899841.2</v>
      </c>
    </row>
    <row r="79" spans="1:5" ht="15" customHeight="1" x14ac:dyDescent="0.2"/>
    <row r="80" spans="1:5" ht="15" customHeight="1" x14ac:dyDescent="0.2"/>
    <row r="81" spans="1:5" ht="15" customHeight="1" x14ac:dyDescent="0.25">
      <c r="A81" s="38" t="s">
        <v>61</v>
      </c>
    </row>
    <row r="82" spans="1:5" ht="15" customHeight="1" x14ac:dyDescent="0.2">
      <c r="A82" s="210" t="s">
        <v>42</v>
      </c>
      <c r="B82" s="210"/>
      <c r="C82" s="210"/>
      <c r="D82" s="210"/>
      <c r="E82" s="210"/>
    </row>
    <row r="83" spans="1:5" ht="15" customHeight="1" x14ac:dyDescent="0.2">
      <c r="A83" s="210" t="s">
        <v>62</v>
      </c>
      <c r="B83" s="210"/>
      <c r="C83" s="210"/>
      <c r="D83" s="210"/>
      <c r="E83" s="210"/>
    </row>
    <row r="84" spans="1:5" ht="15" customHeight="1" x14ac:dyDescent="0.2">
      <c r="A84" s="211" t="s">
        <v>63</v>
      </c>
      <c r="B84" s="211"/>
      <c r="C84" s="211"/>
      <c r="D84" s="211"/>
      <c r="E84" s="211"/>
    </row>
    <row r="85" spans="1:5" ht="15" customHeight="1" x14ac:dyDescent="0.2">
      <c r="A85" s="211"/>
      <c r="B85" s="211"/>
      <c r="C85" s="211"/>
      <c r="D85" s="211"/>
      <c r="E85" s="211"/>
    </row>
    <row r="86" spans="1:5" ht="15" customHeight="1" x14ac:dyDescent="0.2">
      <c r="A86" s="211"/>
      <c r="B86" s="211"/>
      <c r="C86" s="211"/>
      <c r="D86" s="211"/>
      <c r="E86" s="211"/>
    </row>
    <row r="87" spans="1:5" ht="15" customHeight="1" x14ac:dyDescent="0.2">
      <c r="A87" s="211"/>
      <c r="B87" s="211"/>
      <c r="C87" s="211"/>
      <c r="D87" s="211"/>
      <c r="E87" s="211"/>
    </row>
    <row r="88" spans="1:5" ht="15" customHeight="1" x14ac:dyDescent="0.2">
      <c r="A88" s="211"/>
      <c r="B88" s="211"/>
      <c r="C88" s="211"/>
      <c r="D88" s="211"/>
      <c r="E88" s="211"/>
    </row>
    <row r="89" spans="1:5" ht="15" customHeight="1" x14ac:dyDescent="0.2">
      <c r="A89" s="211"/>
      <c r="B89" s="211"/>
      <c r="C89" s="211"/>
      <c r="D89" s="211"/>
      <c r="E89" s="211"/>
    </row>
    <row r="90" spans="1:5" ht="15" customHeight="1" x14ac:dyDescent="0.2">
      <c r="A90" s="77"/>
      <c r="B90" s="78"/>
      <c r="C90" s="77"/>
      <c r="D90" s="77"/>
      <c r="E90" s="77"/>
    </row>
    <row r="91" spans="1:5" ht="15" customHeight="1" x14ac:dyDescent="0.25">
      <c r="A91" s="79" t="s">
        <v>1</v>
      </c>
      <c r="B91" s="80"/>
      <c r="C91" s="71"/>
      <c r="D91" s="71"/>
      <c r="E91" s="71"/>
    </row>
    <row r="92" spans="1:5" ht="15" customHeight="1" x14ac:dyDescent="0.2">
      <c r="A92" s="81" t="s">
        <v>64</v>
      </c>
      <c r="B92" s="80"/>
      <c r="C92" s="71"/>
      <c r="D92" s="71"/>
      <c r="E92" s="72" t="s">
        <v>65</v>
      </c>
    </row>
    <row r="93" spans="1:5" ht="15" customHeight="1" x14ac:dyDescent="0.25">
      <c r="A93" s="82"/>
      <c r="B93" s="83"/>
      <c r="C93" s="71"/>
      <c r="D93" s="71"/>
      <c r="E93" s="84"/>
    </row>
    <row r="94" spans="1:5" ht="15" customHeight="1" x14ac:dyDescent="0.2">
      <c r="B94" s="85" t="s">
        <v>47</v>
      </c>
      <c r="C94" s="85" t="s">
        <v>48</v>
      </c>
      <c r="D94" s="86" t="s">
        <v>49</v>
      </c>
      <c r="E94" s="48" t="s">
        <v>50</v>
      </c>
    </row>
    <row r="95" spans="1:5" ht="15" customHeight="1" x14ac:dyDescent="0.2">
      <c r="B95" s="87">
        <v>29517</v>
      </c>
      <c r="C95" s="88"/>
      <c r="D95" s="67" t="s">
        <v>66</v>
      </c>
      <c r="E95" s="89">
        <v>4000000</v>
      </c>
    </row>
    <row r="96" spans="1:5" ht="15" customHeight="1" x14ac:dyDescent="0.2">
      <c r="B96" s="87">
        <v>29009</v>
      </c>
      <c r="C96" s="88"/>
      <c r="D96" s="51" t="s">
        <v>51</v>
      </c>
      <c r="E96" s="89">
        <v>500000</v>
      </c>
    </row>
    <row r="97" spans="1:5" ht="15" customHeight="1" x14ac:dyDescent="0.2">
      <c r="B97" s="90"/>
      <c r="C97" s="91" t="s">
        <v>52</v>
      </c>
      <c r="D97" s="92"/>
      <c r="E97" s="93">
        <f>SUM(E95:E96)</f>
        <v>4500000</v>
      </c>
    </row>
    <row r="98" spans="1:5" ht="15" customHeight="1" x14ac:dyDescent="0.2">
      <c r="A98" s="82"/>
      <c r="B98" s="94"/>
      <c r="C98" s="82"/>
      <c r="D98" s="82"/>
      <c r="E98" s="82"/>
    </row>
    <row r="99" spans="1:5" ht="15" customHeight="1" x14ac:dyDescent="0.2">
      <c r="A99" s="82"/>
      <c r="B99" s="94"/>
      <c r="C99" s="82"/>
      <c r="D99" s="82"/>
      <c r="E99" s="82"/>
    </row>
    <row r="100" spans="1:5" ht="15" customHeight="1" x14ac:dyDescent="0.2">
      <c r="A100" s="82"/>
      <c r="B100" s="94"/>
      <c r="C100" s="82"/>
      <c r="D100" s="82"/>
      <c r="E100" s="82"/>
    </row>
    <row r="101" spans="1:5" ht="15" customHeight="1" x14ac:dyDescent="0.2">
      <c r="A101" s="82"/>
      <c r="B101" s="94"/>
      <c r="C101" s="82"/>
      <c r="D101" s="82"/>
      <c r="E101" s="82"/>
    </row>
    <row r="102" spans="1:5" ht="15" customHeight="1" x14ac:dyDescent="0.2">
      <c r="A102" s="82"/>
      <c r="B102" s="94"/>
      <c r="C102" s="82"/>
      <c r="D102" s="82"/>
      <c r="E102" s="82"/>
    </row>
    <row r="103" spans="1:5" ht="15" customHeight="1" x14ac:dyDescent="0.2">
      <c r="A103" s="82"/>
      <c r="B103" s="94"/>
      <c r="C103" s="82"/>
      <c r="D103" s="82"/>
      <c r="E103" s="82"/>
    </row>
    <row r="104" spans="1:5" ht="15" customHeight="1" x14ac:dyDescent="0.2">
      <c r="A104" s="82"/>
      <c r="B104" s="94"/>
      <c r="C104" s="82"/>
      <c r="D104" s="82"/>
      <c r="E104" s="82"/>
    </row>
    <row r="105" spans="1:5" ht="15" customHeight="1" x14ac:dyDescent="0.2">
      <c r="A105" s="82"/>
      <c r="B105" s="94"/>
      <c r="C105" s="82"/>
      <c r="D105" s="82"/>
      <c r="E105" s="82"/>
    </row>
    <row r="106" spans="1:5" ht="15" customHeight="1" x14ac:dyDescent="0.25">
      <c r="A106" s="79" t="s">
        <v>17</v>
      </c>
      <c r="B106" s="80"/>
      <c r="C106" s="71"/>
      <c r="D106" s="71"/>
      <c r="E106" s="71"/>
    </row>
    <row r="107" spans="1:5" ht="15" customHeight="1" x14ac:dyDescent="0.2">
      <c r="A107" s="81" t="s">
        <v>67</v>
      </c>
      <c r="B107" s="94"/>
      <c r="C107" s="82"/>
      <c r="D107" s="82"/>
      <c r="E107" s="82" t="s">
        <v>68</v>
      </c>
    </row>
    <row r="108" spans="1:5" ht="15" customHeight="1" x14ac:dyDescent="0.2">
      <c r="A108" s="82"/>
      <c r="B108" s="95"/>
      <c r="C108" s="71"/>
      <c r="D108" s="82"/>
      <c r="E108" s="96"/>
    </row>
    <row r="109" spans="1:5" ht="15" customHeight="1" x14ac:dyDescent="0.2">
      <c r="B109" s="97"/>
      <c r="C109" s="85" t="s">
        <v>48</v>
      </c>
      <c r="D109" s="98" t="s">
        <v>54</v>
      </c>
      <c r="E109" s="48" t="s">
        <v>50</v>
      </c>
    </row>
    <row r="110" spans="1:5" ht="15" customHeight="1" x14ac:dyDescent="0.2">
      <c r="B110" s="99"/>
      <c r="C110" s="100">
        <v>1037</v>
      </c>
      <c r="D110" s="67" t="s">
        <v>55</v>
      </c>
      <c r="E110" s="89">
        <v>500000</v>
      </c>
    </row>
    <row r="111" spans="1:5" ht="15" customHeight="1" x14ac:dyDescent="0.2">
      <c r="B111" s="99"/>
      <c r="C111" s="100">
        <v>1037</v>
      </c>
      <c r="D111" s="101" t="s">
        <v>69</v>
      </c>
      <c r="E111" s="89">
        <v>4000000</v>
      </c>
    </row>
    <row r="112" spans="1:5" ht="15" customHeight="1" x14ac:dyDescent="0.2">
      <c r="B112" s="102"/>
      <c r="C112" s="91" t="s">
        <v>52</v>
      </c>
      <c r="D112" s="103"/>
      <c r="E112" s="104">
        <f>SUM(E110:E111)</f>
        <v>4500000</v>
      </c>
    </row>
    <row r="113" spans="1:5" ht="15" customHeight="1" x14ac:dyDescent="0.2"/>
    <row r="114" spans="1:5" ht="15" customHeight="1" x14ac:dyDescent="0.2"/>
    <row r="115" spans="1:5" ht="15" customHeight="1" x14ac:dyDescent="0.25">
      <c r="A115" s="38" t="s">
        <v>70</v>
      </c>
    </row>
    <row r="116" spans="1:5" ht="15" customHeight="1" x14ac:dyDescent="0.2">
      <c r="A116" s="214" t="s">
        <v>42</v>
      </c>
      <c r="B116" s="214"/>
      <c r="C116" s="214"/>
      <c r="D116" s="214"/>
      <c r="E116" s="214"/>
    </row>
    <row r="117" spans="1:5" ht="15" customHeight="1" x14ac:dyDescent="0.2">
      <c r="A117" s="210" t="s">
        <v>71</v>
      </c>
      <c r="B117" s="210"/>
      <c r="C117" s="210"/>
      <c r="D117" s="210"/>
      <c r="E117" s="210"/>
    </row>
    <row r="118" spans="1:5" ht="15" customHeight="1" x14ac:dyDescent="0.2">
      <c r="A118" s="209" t="s">
        <v>72</v>
      </c>
      <c r="B118" s="209"/>
      <c r="C118" s="209"/>
      <c r="D118" s="209"/>
      <c r="E118" s="209"/>
    </row>
    <row r="119" spans="1:5" ht="15" customHeight="1" x14ac:dyDescent="0.2">
      <c r="A119" s="209"/>
      <c r="B119" s="209"/>
      <c r="C119" s="209"/>
      <c r="D119" s="209"/>
      <c r="E119" s="209"/>
    </row>
    <row r="120" spans="1:5" ht="15" customHeight="1" x14ac:dyDescent="0.2">
      <c r="A120" s="209"/>
      <c r="B120" s="209"/>
      <c r="C120" s="209"/>
      <c r="D120" s="209"/>
      <c r="E120" s="209"/>
    </row>
    <row r="121" spans="1:5" ht="15" customHeight="1" x14ac:dyDescent="0.2">
      <c r="A121" s="209"/>
      <c r="B121" s="209"/>
      <c r="C121" s="209"/>
      <c r="D121" s="209"/>
      <c r="E121" s="209"/>
    </row>
    <row r="122" spans="1:5" ht="15" customHeight="1" x14ac:dyDescent="0.2">
      <c r="A122" s="209"/>
      <c r="B122" s="209"/>
      <c r="C122" s="209"/>
      <c r="D122" s="209"/>
      <c r="E122" s="209"/>
    </row>
    <row r="123" spans="1:5" ht="15" customHeight="1" x14ac:dyDescent="0.2">
      <c r="A123" s="209"/>
      <c r="B123" s="209"/>
      <c r="C123" s="209"/>
      <c r="D123" s="209"/>
      <c r="E123" s="209"/>
    </row>
    <row r="124" spans="1:5" ht="15" customHeight="1" x14ac:dyDescent="0.2">
      <c r="A124" s="209"/>
      <c r="B124" s="209"/>
      <c r="C124" s="209"/>
      <c r="D124" s="209"/>
      <c r="E124" s="209"/>
    </row>
    <row r="125" spans="1:5" ht="15" customHeight="1" x14ac:dyDescent="0.2"/>
    <row r="126" spans="1:5" ht="15" customHeight="1" x14ac:dyDescent="0.25">
      <c r="A126" s="40" t="s">
        <v>1</v>
      </c>
      <c r="B126" s="71"/>
      <c r="C126" s="71"/>
      <c r="D126" s="71"/>
      <c r="E126" s="71"/>
    </row>
    <row r="127" spans="1:5" ht="15" customHeight="1" x14ac:dyDescent="0.2">
      <c r="A127" s="105" t="s">
        <v>73</v>
      </c>
      <c r="B127" s="71"/>
      <c r="C127" s="71"/>
      <c r="D127" s="71"/>
      <c r="E127" s="72" t="s">
        <v>74</v>
      </c>
    </row>
    <row r="128" spans="1:5" ht="15" customHeight="1" x14ac:dyDescent="0.25">
      <c r="A128" s="79"/>
      <c r="B128" s="82"/>
      <c r="C128" s="71"/>
      <c r="D128" s="71"/>
      <c r="E128" s="84"/>
    </row>
    <row r="129" spans="1:5" ht="15" customHeight="1" x14ac:dyDescent="0.2">
      <c r="B129" s="85" t="s">
        <v>47</v>
      </c>
      <c r="C129" s="85" t="s">
        <v>48</v>
      </c>
      <c r="D129" s="86" t="s">
        <v>49</v>
      </c>
      <c r="E129" s="46" t="s">
        <v>50</v>
      </c>
    </row>
    <row r="130" spans="1:5" ht="15" customHeight="1" x14ac:dyDescent="0.2">
      <c r="B130" s="106">
        <v>106515974</v>
      </c>
      <c r="C130" s="107"/>
      <c r="D130" s="67" t="s">
        <v>66</v>
      </c>
      <c r="E130" s="108">
        <v>10613774.289999999</v>
      </c>
    </row>
    <row r="131" spans="1:5" ht="15" customHeight="1" x14ac:dyDescent="0.2">
      <c r="B131" s="87"/>
      <c r="C131" s="91" t="s">
        <v>52</v>
      </c>
      <c r="D131" s="92"/>
      <c r="E131" s="93">
        <f>SUM(E130:E130)</f>
        <v>10613774.289999999</v>
      </c>
    </row>
    <row r="132" spans="1:5" ht="15" customHeight="1" x14ac:dyDescent="0.2"/>
    <row r="133" spans="1:5" ht="15" customHeight="1" x14ac:dyDescent="0.25">
      <c r="A133" s="40" t="s">
        <v>1</v>
      </c>
      <c r="B133" s="71"/>
      <c r="C133" s="71"/>
      <c r="D133" s="71"/>
      <c r="E133" s="71"/>
    </row>
    <row r="134" spans="1:5" ht="15" customHeight="1" x14ac:dyDescent="0.2">
      <c r="A134" s="105" t="s">
        <v>73</v>
      </c>
      <c r="B134" s="71"/>
      <c r="C134" s="71"/>
      <c r="D134" s="71"/>
      <c r="E134" s="72" t="s">
        <v>75</v>
      </c>
    </row>
    <row r="135" spans="1:5" ht="15" customHeight="1" x14ac:dyDescent="0.25">
      <c r="A135" s="79"/>
      <c r="B135" s="82"/>
      <c r="C135" s="71"/>
      <c r="D135" s="71"/>
      <c r="E135" s="84"/>
    </row>
    <row r="136" spans="1:5" ht="15" customHeight="1" x14ac:dyDescent="0.2">
      <c r="B136" s="85" t="s">
        <v>47</v>
      </c>
      <c r="C136" s="85" t="s">
        <v>48</v>
      </c>
      <c r="D136" s="86" t="s">
        <v>49</v>
      </c>
      <c r="E136" s="46" t="s">
        <v>50</v>
      </c>
    </row>
    <row r="137" spans="1:5" ht="15" customHeight="1" x14ac:dyDescent="0.2">
      <c r="B137" s="106">
        <v>106515011</v>
      </c>
      <c r="C137" s="107"/>
      <c r="D137" s="109" t="s">
        <v>76</v>
      </c>
      <c r="E137" s="108">
        <v>2750485.44</v>
      </c>
    </row>
    <row r="138" spans="1:5" ht="15" customHeight="1" x14ac:dyDescent="0.2">
      <c r="B138" s="106">
        <v>106515974</v>
      </c>
      <c r="C138" s="107"/>
      <c r="D138" s="67" t="s">
        <v>66</v>
      </c>
      <c r="E138" s="108">
        <v>83349514.560000002</v>
      </c>
    </row>
    <row r="139" spans="1:5" ht="15" customHeight="1" x14ac:dyDescent="0.2">
      <c r="B139" s="87"/>
      <c r="C139" s="91" t="s">
        <v>52</v>
      </c>
      <c r="D139" s="92"/>
      <c r="E139" s="93">
        <f>SUM(E137:E138)</f>
        <v>86100000</v>
      </c>
    </row>
    <row r="140" spans="1:5" ht="15" customHeight="1" x14ac:dyDescent="0.2"/>
    <row r="141" spans="1:5" ht="15" customHeight="1" x14ac:dyDescent="0.25">
      <c r="A141" s="79" t="s">
        <v>17</v>
      </c>
      <c r="B141" s="71"/>
      <c r="C141" s="71"/>
      <c r="D141" s="71"/>
      <c r="E141" s="71"/>
    </row>
    <row r="142" spans="1:5" ht="15" customHeight="1" x14ac:dyDescent="0.2">
      <c r="A142" s="105" t="s">
        <v>73</v>
      </c>
      <c r="B142" s="71"/>
      <c r="C142" s="71"/>
      <c r="D142" s="71"/>
      <c r="E142" s="72" t="s">
        <v>74</v>
      </c>
    </row>
    <row r="143" spans="1:5" ht="15" customHeight="1" x14ac:dyDescent="0.25">
      <c r="A143" s="79"/>
      <c r="B143" s="82"/>
      <c r="C143" s="71"/>
      <c r="D143" s="71"/>
      <c r="E143" s="84"/>
    </row>
    <row r="144" spans="1:5" ht="15" customHeight="1" x14ac:dyDescent="0.2">
      <c r="A144" s="110"/>
      <c r="B144" s="111"/>
      <c r="C144" s="85" t="s">
        <v>48</v>
      </c>
      <c r="D144" s="86" t="s">
        <v>54</v>
      </c>
      <c r="E144" s="46" t="s">
        <v>50</v>
      </c>
    </row>
    <row r="145" spans="1:5" ht="15" customHeight="1" x14ac:dyDescent="0.2">
      <c r="A145" s="112"/>
      <c r="B145" s="113"/>
      <c r="C145" s="107">
        <v>3713</v>
      </c>
      <c r="D145" s="101" t="s">
        <v>69</v>
      </c>
      <c r="E145" s="108">
        <f>8011274.29+2602500</f>
        <v>10613774.289999999</v>
      </c>
    </row>
    <row r="146" spans="1:5" ht="15" customHeight="1" x14ac:dyDescent="0.2">
      <c r="A146" s="99"/>
      <c r="B146" s="114"/>
      <c r="C146" s="91" t="s">
        <v>52</v>
      </c>
      <c r="D146" s="92"/>
      <c r="E146" s="93">
        <f>SUM(E145:E145)</f>
        <v>10613774.289999999</v>
      </c>
    </row>
    <row r="147" spans="1:5" ht="15" customHeight="1" x14ac:dyDescent="0.2"/>
    <row r="148" spans="1:5" ht="15" customHeight="1" x14ac:dyDescent="0.25">
      <c r="A148" s="79" t="s">
        <v>17</v>
      </c>
      <c r="B148" s="71"/>
      <c r="C148" s="71"/>
      <c r="D148" s="71"/>
      <c r="E148" s="71"/>
    </row>
    <row r="149" spans="1:5" ht="15" customHeight="1" x14ac:dyDescent="0.2">
      <c r="A149" s="105" t="s">
        <v>73</v>
      </c>
      <c r="B149" s="71"/>
      <c r="C149" s="71"/>
      <c r="D149" s="71"/>
      <c r="E149" s="72" t="s">
        <v>75</v>
      </c>
    </row>
    <row r="150" spans="1:5" ht="15" customHeight="1" x14ac:dyDescent="0.25">
      <c r="A150" s="79"/>
      <c r="B150" s="82"/>
      <c r="C150" s="71"/>
      <c r="D150" s="71"/>
      <c r="E150" s="84"/>
    </row>
    <row r="151" spans="1:5" ht="15" customHeight="1" x14ac:dyDescent="0.2">
      <c r="A151" s="110"/>
      <c r="B151" s="111"/>
      <c r="C151" s="85" t="s">
        <v>48</v>
      </c>
      <c r="D151" s="86" t="s">
        <v>54</v>
      </c>
      <c r="E151" s="46" t="s">
        <v>50</v>
      </c>
    </row>
    <row r="152" spans="1:5" ht="15" customHeight="1" x14ac:dyDescent="0.2">
      <c r="A152" s="112"/>
      <c r="B152" s="113"/>
      <c r="C152" s="107">
        <v>3713</v>
      </c>
      <c r="D152" s="101" t="s">
        <v>77</v>
      </c>
      <c r="E152" s="108">
        <v>2500485.44</v>
      </c>
    </row>
    <row r="153" spans="1:5" ht="15" customHeight="1" x14ac:dyDescent="0.2">
      <c r="A153" s="112"/>
      <c r="B153" s="113"/>
      <c r="C153" s="107">
        <v>3713</v>
      </c>
      <c r="D153" s="101" t="s">
        <v>78</v>
      </c>
      <c r="E153" s="108">
        <v>250000</v>
      </c>
    </row>
    <row r="154" spans="1:5" ht="15" customHeight="1" x14ac:dyDescent="0.2">
      <c r="A154" s="112"/>
      <c r="B154" s="113"/>
      <c r="C154" s="107">
        <v>3713</v>
      </c>
      <c r="D154" s="101" t="s">
        <v>69</v>
      </c>
      <c r="E154" s="108">
        <v>83349514.560000002</v>
      </c>
    </row>
    <row r="155" spans="1:5" ht="15" customHeight="1" x14ac:dyDescent="0.2">
      <c r="A155" s="99"/>
      <c r="B155" s="114"/>
      <c r="C155" s="91" t="s">
        <v>52</v>
      </c>
      <c r="D155" s="92"/>
      <c r="E155" s="93">
        <f>SUM(E152:E154)</f>
        <v>86100000</v>
      </c>
    </row>
    <row r="156" spans="1:5" ht="15" customHeight="1" x14ac:dyDescent="0.2"/>
    <row r="157" spans="1:5" ht="15" customHeight="1" x14ac:dyDescent="0.25">
      <c r="A157" s="38" t="s">
        <v>79</v>
      </c>
    </row>
    <row r="158" spans="1:5" ht="15" customHeight="1" x14ac:dyDescent="0.2">
      <c r="A158" s="210" t="s">
        <v>42</v>
      </c>
      <c r="B158" s="210"/>
      <c r="C158" s="210"/>
      <c r="D158" s="210"/>
      <c r="E158" s="210"/>
    </row>
    <row r="159" spans="1:5" ht="15" customHeight="1" x14ac:dyDescent="0.2">
      <c r="A159" s="210" t="s">
        <v>80</v>
      </c>
      <c r="B159" s="210"/>
      <c r="C159" s="210"/>
      <c r="D159" s="210"/>
      <c r="E159" s="210"/>
    </row>
    <row r="160" spans="1:5" ht="15" customHeight="1" x14ac:dyDescent="0.2">
      <c r="A160" s="211" t="s">
        <v>81</v>
      </c>
      <c r="B160" s="211"/>
      <c r="C160" s="211"/>
      <c r="D160" s="211"/>
      <c r="E160" s="211"/>
    </row>
    <row r="161" spans="1:5" ht="15" customHeight="1" x14ac:dyDescent="0.2">
      <c r="A161" s="211"/>
      <c r="B161" s="211"/>
      <c r="C161" s="211"/>
      <c r="D161" s="211"/>
      <c r="E161" s="211"/>
    </row>
    <row r="162" spans="1:5" ht="15" customHeight="1" x14ac:dyDescent="0.2">
      <c r="A162" s="211"/>
      <c r="B162" s="211"/>
      <c r="C162" s="211"/>
      <c r="D162" s="211"/>
      <c r="E162" s="211"/>
    </row>
    <row r="163" spans="1:5" ht="15" customHeight="1" x14ac:dyDescent="0.2">
      <c r="A163" s="211"/>
      <c r="B163" s="211"/>
      <c r="C163" s="211"/>
      <c r="D163" s="211"/>
      <c r="E163" s="211"/>
    </row>
    <row r="164" spans="1:5" ht="15" customHeight="1" x14ac:dyDescent="0.2">
      <c r="A164" s="211"/>
      <c r="B164" s="211"/>
      <c r="C164" s="211"/>
      <c r="D164" s="211"/>
      <c r="E164" s="211"/>
    </row>
    <row r="165" spans="1:5" ht="15" customHeight="1" x14ac:dyDescent="0.2">
      <c r="A165" s="211"/>
      <c r="B165" s="211"/>
      <c r="C165" s="211"/>
      <c r="D165" s="211"/>
      <c r="E165" s="211"/>
    </row>
    <row r="166" spans="1:5" ht="15" customHeight="1" x14ac:dyDescent="0.2">
      <c r="A166" s="211"/>
      <c r="B166" s="211"/>
      <c r="C166" s="211"/>
      <c r="D166" s="211"/>
      <c r="E166" s="211"/>
    </row>
    <row r="167" spans="1:5" ht="15" customHeight="1" x14ac:dyDescent="0.2">
      <c r="A167" s="211"/>
      <c r="B167" s="211"/>
      <c r="C167" s="211"/>
      <c r="D167" s="211"/>
      <c r="E167" s="211"/>
    </row>
    <row r="168" spans="1:5" ht="15" customHeight="1" x14ac:dyDescent="0.2">
      <c r="A168" s="115"/>
      <c r="B168" s="116"/>
      <c r="C168" s="115"/>
      <c r="D168" s="115"/>
      <c r="E168" s="115"/>
    </row>
    <row r="169" spans="1:5" ht="15" customHeight="1" x14ac:dyDescent="0.25">
      <c r="A169" s="40" t="s">
        <v>1</v>
      </c>
      <c r="B169" s="117"/>
      <c r="C169" s="41"/>
      <c r="D169" s="41"/>
      <c r="E169" s="41"/>
    </row>
    <row r="170" spans="1:5" ht="15" customHeight="1" x14ac:dyDescent="0.2">
      <c r="A170" s="105" t="s">
        <v>73</v>
      </c>
      <c r="B170" s="41"/>
      <c r="C170" s="41"/>
      <c r="D170" s="41"/>
      <c r="E170" s="43" t="s">
        <v>82</v>
      </c>
    </row>
    <row r="171" spans="1:5" ht="15" customHeight="1" x14ac:dyDescent="0.25">
      <c r="A171" s="82"/>
      <c r="B171" s="83"/>
      <c r="C171" s="71"/>
      <c r="D171" s="71"/>
      <c r="E171" s="84"/>
    </row>
    <row r="172" spans="1:5" ht="15" customHeight="1" x14ac:dyDescent="0.2">
      <c r="B172" s="85" t="s">
        <v>47</v>
      </c>
      <c r="C172" s="85" t="s">
        <v>48</v>
      </c>
      <c r="D172" s="86" t="s">
        <v>49</v>
      </c>
      <c r="E172" s="48" t="s">
        <v>50</v>
      </c>
    </row>
    <row r="173" spans="1:5" ht="15" customHeight="1" x14ac:dyDescent="0.2">
      <c r="B173" s="118">
        <v>110595113</v>
      </c>
      <c r="C173" s="88"/>
      <c r="D173" s="119" t="s">
        <v>83</v>
      </c>
      <c r="E173" s="52">
        <v>349190.66</v>
      </c>
    </row>
    <row r="174" spans="1:5" ht="15" customHeight="1" x14ac:dyDescent="0.2">
      <c r="B174" s="90"/>
      <c r="C174" s="91" t="s">
        <v>52</v>
      </c>
      <c r="D174" s="92"/>
      <c r="E174" s="93">
        <f>SUM(E173:E173)</f>
        <v>349190.66</v>
      </c>
    </row>
    <row r="175" spans="1:5" ht="15" customHeight="1" x14ac:dyDescent="0.2"/>
    <row r="176" spans="1:5" ht="15" customHeight="1" x14ac:dyDescent="0.25">
      <c r="A176" s="79" t="s">
        <v>17</v>
      </c>
      <c r="B176" s="71"/>
      <c r="C176" s="71"/>
      <c r="D176" s="71"/>
      <c r="E176" s="71"/>
    </row>
    <row r="177" spans="1:5" ht="15" customHeight="1" x14ac:dyDescent="0.2">
      <c r="A177" s="81" t="s">
        <v>84</v>
      </c>
      <c r="E177" t="s">
        <v>85</v>
      </c>
    </row>
    <row r="178" spans="1:5" ht="15" customHeight="1" x14ac:dyDescent="0.25">
      <c r="A178" s="79"/>
      <c r="B178" s="82"/>
      <c r="C178" s="71"/>
      <c r="D178" s="71"/>
      <c r="E178" s="84"/>
    </row>
    <row r="179" spans="1:5" ht="15" customHeight="1" x14ac:dyDescent="0.2">
      <c r="A179" s="97"/>
      <c r="B179" s="97"/>
      <c r="C179" s="85" t="s">
        <v>48</v>
      </c>
      <c r="D179" s="59" t="s">
        <v>54</v>
      </c>
      <c r="E179" s="48" t="s">
        <v>50</v>
      </c>
    </row>
    <row r="180" spans="1:5" ht="15" customHeight="1" x14ac:dyDescent="0.2">
      <c r="A180" s="120"/>
      <c r="B180" s="121"/>
      <c r="C180" s="107">
        <v>6172</v>
      </c>
      <c r="D180" s="101" t="s">
        <v>77</v>
      </c>
      <c r="E180" s="108">
        <f>246473.47+61618.37+22182.61</f>
        <v>330274.45</v>
      </c>
    </row>
    <row r="181" spans="1:5" ht="15" customHeight="1" x14ac:dyDescent="0.2">
      <c r="A181" s="120"/>
      <c r="B181" s="121"/>
      <c r="C181" s="107">
        <v>6172</v>
      </c>
      <c r="D181" s="101" t="s">
        <v>78</v>
      </c>
      <c r="E181" s="108">
        <f>285.91+1818.63</f>
        <v>2104.54</v>
      </c>
    </row>
    <row r="182" spans="1:5" ht="15" customHeight="1" x14ac:dyDescent="0.2">
      <c r="A182" s="122"/>
      <c r="B182" s="121"/>
      <c r="C182" s="91" t="s">
        <v>52</v>
      </c>
      <c r="D182" s="92"/>
      <c r="E182" s="93">
        <f>SUM(E180:E181)</f>
        <v>332378.99</v>
      </c>
    </row>
    <row r="183" spans="1:5" ht="15" customHeight="1" x14ac:dyDescent="0.2"/>
    <row r="184" spans="1:5" ht="15" customHeight="1" x14ac:dyDescent="0.25">
      <c r="A184" s="40" t="s">
        <v>17</v>
      </c>
      <c r="B184" s="41"/>
      <c r="C184" s="41"/>
      <c r="D184" s="82"/>
      <c r="E184" s="82"/>
    </row>
    <row r="185" spans="1:5" ht="15" customHeight="1" x14ac:dyDescent="0.2">
      <c r="A185" s="81" t="s">
        <v>64</v>
      </c>
      <c r="B185" s="71"/>
      <c r="C185" s="71"/>
      <c r="D185" s="71"/>
      <c r="E185" s="72" t="s">
        <v>65</v>
      </c>
    </row>
    <row r="186" spans="1:5" ht="15" customHeight="1" x14ac:dyDescent="0.2">
      <c r="A186" s="44"/>
      <c r="B186" s="123"/>
      <c r="C186" s="41"/>
      <c r="D186" s="44"/>
      <c r="E186" s="124"/>
    </row>
    <row r="187" spans="1:5" ht="15" customHeight="1" x14ac:dyDescent="0.2">
      <c r="A187" s="97"/>
      <c r="B187" s="97"/>
      <c r="C187" s="46" t="s">
        <v>48</v>
      </c>
      <c r="D187" s="59" t="s">
        <v>54</v>
      </c>
      <c r="E187" s="46" t="s">
        <v>50</v>
      </c>
    </row>
    <row r="188" spans="1:5" ht="15" customHeight="1" x14ac:dyDescent="0.2">
      <c r="A188" s="112"/>
      <c r="B188" s="113"/>
      <c r="C188" s="100">
        <v>6409</v>
      </c>
      <c r="D188" s="109" t="s">
        <v>86</v>
      </c>
      <c r="E188" s="52">
        <v>16811.669999999998</v>
      </c>
    </row>
    <row r="189" spans="1:5" ht="15" customHeight="1" x14ac:dyDescent="0.2">
      <c r="A189" s="61"/>
      <c r="B189" s="41"/>
      <c r="C189" s="54" t="s">
        <v>52</v>
      </c>
      <c r="D189" s="63"/>
      <c r="E189" s="64">
        <f>SUM(E188:E188)</f>
        <v>16811.669999999998</v>
      </c>
    </row>
    <row r="190" spans="1:5" ht="15" customHeight="1" x14ac:dyDescent="0.2"/>
    <row r="191" spans="1:5" ht="15" customHeight="1" x14ac:dyDescent="0.2"/>
    <row r="192" spans="1:5" ht="15" customHeight="1" x14ac:dyDescent="0.25">
      <c r="A192" s="38" t="s">
        <v>87</v>
      </c>
    </row>
    <row r="193" spans="1:5" ht="15" customHeight="1" x14ac:dyDescent="0.2">
      <c r="A193" s="210" t="s">
        <v>42</v>
      </c>
      <c r="B193" s="210"/>
      <c r="C193" s="210"/>
      <c r="D193" s="210"/>
      <c r="E193" s="210"/>
    </row>
    <row r="194" spans="1:5" ht="15" customHeight="1" x14ac:dyDescent="0.2">
      <c r="A194" s="209" t="s">
        <v>88</v>
      </c>
      <c r="B194" s="209"/>
      <c r="C194" s="209"/>
      <c r="D194" s="209"/>
      <c r="E194" s="209"/>
    </row>
    <row r="195" spans="1:5" ht="15" customHeight="1" x14ac:dyDescent="0.2">
      <c r="A195" s="209"/>
      <c r="B195" s="209"/>
      <c r="C195" s="209"/>
      <c r="D195" s="209"/>
      <c r="E195" s="209"/>
    </row>
    <row r="196" spans="1:5" ht="15" customHeight="1" x14ac:dyDescent="0.2">
      <c r="A196" s="209"/>
      <c r="B196" s="209"/>
      <c r="C196" s="209"/>
      <c r="D196" s="209"/>
      <c r="E196" s="209"/>
    </row>
    <row r="197" spans="1:5" ht="15" customHeight="1" x14ac:dyDescent="0.2">
      <c r="A197" s="209"/>
      <c r="B197" s="209"/>
      <c r="C197" s="209"/>
      <c r="D197" s="209"/>
      <c r="E197" s="209"/>
    </row>
    <row r="198" spans="1:5" ht="15" customHeight="1" x14ac:dyDescent="0.2">
      <c r="A198" s="209"/>
      <c r="B198" s="209"/>
      <c r="C198" s="209"/>
      <c r="D198" s="209"/>
      <c r="E198" s="209"/>
    </row>
    <row r="199" spans="1:5" ht="15" customHeight="1" x14ac:dyDescent="0.2">
      <c r="A199" s="209"/>
      <c r="B199" s="209"/>
      <c r="C199" s="209"/>
      <c r="D199" s="209"/>
      <c r="E199" s="209"/>
    </row>
    <row r="200" spans="1:5" ht="15" customHeight="1" x14ac:dyDescent="0.2">
      <c r="A200" s="209"/>
      <c r="B200" s="209"/>
      <c r="C200" s="209"/>
      <c r="D200" s="209"/>
      <c r="E200" s="209"/>
    </row>
    <row r="201" spans="1:5" ht="15" customHeight="1" x14ac:dyDescent="0.2"/>
    <row r="202" spans="1:5" ht="15" customHeight="1" x14ac:dyDescent="0.25">
      <c r="A202" s="79" t="s">
        <v>1</v>
      </c>
      <c r="B202" s="71"/>
      <c r="C202" s="71"/>
      <c r="D202" s="71"/>
      <c r="E202" s="71"/>
    </row>
    <row r="203" spans="1:5" ht="15" customHeight="1" x14ac:dyDescent="0.2">
      <c r="A203" s="81" t="s">
        <v>64</v>
      </c>
      <c r="B203" s="71"/>
      <c r="C203" s="71"/>
      <c r="D203" s="71"/>
      <c r="E203" s="72" t="s">
        <v>65</v>
      </c>
    </row>
    <row r="204" spans="1:5" ht="15" customHeight="1" x14ac:dyDescent="0.25">
      <c r="A204" s="82"/>
      <c r="B204" s="79"/>
      <c r="C204" s="71"/>
      <c r="D204" s="71"/>
      <c r="E204" s="84"/>
    </row>
    <row r="205" spans="1:5" ht="15" customHeight="1" x14ac:dyDescent="0.2">
      <c r="B205" s="46" t="s">
        <v>47</v>
      </c>
      <c r="C205" s="85" t="s">
        <v>48</v>
      </c>
      <c r="D205" s="86" t="s">
        <v>49</v>
      </c>
      <c r="E205" s="48" t="s">
        <v>50</v>
      </c>
    </row>
    <row r="206" spans="1:5" ht="15" customHeight="1" x14ac:dyDescent="0.2">
      <c r="B206" s="125">
        <v>305</v>
      </c>
      <c r="C206" s="126">
        <v>6172</v>
      </c>
      <c r="D206" s="101" t="s">
        <v>89</v>
      </c>
      <c r="E206" s="108">
        <v>118067</v>
      </c>
    </row>
    <row r="207" spans="1:5" ht="15" customHeight="1" x14ac:dyDescent="0.2">
      <c r="B207" s="125"/>
      <c r="C207" s="91" t="s">
        <v>52</v>
      </c>
      <c r="D207" s="92"/>
      <c r="E207" s="93">
        <f>SUM(E206:E206)</f>
        <v>118067</v>
      </c>
    </row>
    <row r="208" spans="1:5" ht="15" customHeight="1" x14ac:dyDescent="0.2"/>
    <row r="209" spans="1:5" ht="15" customHeight="1" x14ac:dyDescent="0.2"/>
    <row r="210" spans="1:5" ht="15" customHeight="1" x14ac:dyDescent="0.25">
      <c r="A210" s="79" t="s">
        <v>17</v>
      </c>
      <c r="B210" s="71"/>
      <c r="C210" s="71"/>
      <c r="D210" s="71"/>
      <c r="E210" s="71"/>
    </row>
    <row r="211" spans="1:5" ht="15" customHeight="1" x14ac:dyDescent="0.2">
      <c r="A211" s="81" t="s">
        <v>90</v>
      </c>
      <c r="B211" s="127"/>
      <c r="C211" s="127"/>
      <c r="D211" s="127"/>
      <c r="E211" s="82" t="s">
        <v>91</v>
      </c>
    </row>
    <row r="212" spans="1:5" ht="15" customHeight="1" x14ac:dyDescent="0.25">
      <c r="A212" s="79"/>
      <c r="B212" s="82"/>
      <c r="C212" s="71"/>
      <c r="D212" s="71"/>
      <c r="E212" s="84"/>
    </row>
    <row r="213" spans="1:5" ht="15" customHeight="1" x14ac:dyDescent="0.2">
      <c r="A213" s="111"/>
      <c r="B213" s="46" t="s">
        <v>47</v>
      </c>
      <c r="C213" s="85" t="s">
        <v>48</v>
      </c>
      <c r="D213" s="128" t="s">
        <v>49</v>
      </c>
      <c r="E213" s="48" t="s">
        <v>50</v>
      </c>
    </row>
    <row r="214" spans="1:5" ht="15" customHeight="1" x14ac:dyDescent="0.2">
      <c r="A214" s="129"/>
      <c r="B214" s="125">
        <v>305</v>
      </c>
      <c r="C214" s="100"/>
      <c r="D214" s="60" t="s">
        <v>92</v>
      </c>
      <c r="E214" s="108">
        <v>118067</v>
      </c>
    </row>
    <row r="215" spans="1:5" ht="15" customHeight="1" x14ac:dyDescent="0.2">
      <c r="A215" s="130"/>
      <c r="B215" s="131"/>
      <c r="C215" s="91" t="s">
        <v>52</v>
      </c>
      <c r="D215" s="103"/>
      <c r="E215" s="104">
        <f>SUM(E214:E214)</f>
        <v>118067</v>
      </c>
    </row>
    <row r="216" spans="1:5" ht="15" customHeight="1" x14ac:dyDescent="0.2"/>
    <row r="217" spans="1:5" ht="15" customHeight="1" x14ac:dyDescent="0.2"/>
    <row r="218" spans="1:5" ht="15" customHeight="1" x14ac:dyDescent="0.25">
      <c r="A218" s="38" t="s">
        <v>93</v>
      </c>
    </row>
    <row r="219" spans="1:5" ht="15" customHeight="1" x14ac:dyDescent="0.2">
      <c r="A219" s="210" t="s">
        <v>42</v>
      </c>
      <c r="B219" s="210"/>
      <c r="C219" s="210"/>
      <c r="D219" s="210"/>
      <c r="E219" s="210"/>
    </row>
    <row r="220" spans="1:5" ht="15" customHeight="1" x14ac:dyDescent="0.2">
      <c r="A220" s="209" t="s">
        <v>94</v>
      </c>
      <c r="B220" s="209"/>
      <c r="C220" s="209"/>
      <c r="D220" s="209"/>
      <c r="E220" s="209"/>
    </row>
    <row r="221" spans="1:5" ht="15" customHeight="1" x14ac:dyDescent="0.2">
      <c r="A221" s="209"/>
      <c r="B221" s="209"/>
      <c r="C221" s="209"/>
      <c r="D221" s="209"/>
      <c r="E221" s="209"/>
    </row>
    <row r="222" spans="1:5" ht="15" customHeight="1" x14ac:dyDescent="0.2">
      <c r="A222" s="209"/>
      <c r="B222" s="209"/>
      <c r="C222" s="209"/>
      <c r="D222" s="209"/>
      <c r="E222" s="209"/>
    </row>
    <row r="223" spans="1:5" ht="15" customHeight="1" x14ac:dyDescent="0.2">
      <c r="A223" s="209"/>
      <c r="B223" s="209"/>
      <c r="C223" s="209"/>
      <c r="D223" s="209"/>
      <c r="E223" s="209"/>
    </row>
    <row r="224" spans="1:5" ht="15" customHeight="1" x14ac:dyDescent="0.2">
      <c r="A224" s="209"/>
      <c r="B224" s="209"/>
      <c r="C224" s="209"/>
      <c r="D224" s="209"/>
      <c r="E224" s="209"/>
    </row>
    <row r="225" spans="1:5" ht="15" customHeight="1" x14ac:dyDescent="0.2">
      <c r="A225" s="209"/>
      <c r="B225" s="209"/>
      <c r="C225" s="209"/>
      <c r="D225" s="209"/>
      <c r="E225" s="209"/>
    </row>
    <row r="226" spans="1:5" ht="15" customHeight="1" x14ac:dyDescent="0.2">
      <c r="A226" s="209"/>
      <c r="B226" s="209"/>
      <c r="C226" s="209"/>
      <c r="D226" s="209"/>
      <c r="E226" s="209"/>
    </row>
    <row r="227" spans="1:5" ht="15" customHeight="1" x14ac:dyDescent="0.2"/>
    <row r="228" spans="1:5" ht="15" customHeight="1" x14ac:dyDescent="0.25">
      <c r="A228" s="79" t="s">
        <v>1</v>
      </c>
      <c r="B228" s="71"/>
      <c r="C228" s="71"/>
      <c r="D228" s="71"/>
      <c r="E228" s="71"/>
    </row>
    <row r="229" spans="1:5" ht="15" customHeight="1" x14ac:dyDescent="0.2">
      <c r="A229" s="81" t="s">
        <v>64</v>
      </c>
      <c r="B229" s="71"/>
      <c r="C229" s="71"/>
      <c r="D229" s="71"/>
      <c r="E229" s="72" t="s">
        <v>65</v>
      </c>
    </row>
    <row r="230" spans="1:5" ht="15" customHeight="1" x14ac:dyDescent="0.25">
      <c r="A230" s="82"/>
      <c r="B230" s="79"/>
      <c r="C230" s="71"/>
      <c r="D230" s="71"/>
      <c r="E230" s="84"/>
    </row>
    <row r="231" spans="1:5" ht="15" customHeight="1" x14ac:dyDescent="0.2">
      <c r="B231" s="46" t="s">
        <v>47</v>
      </c>
      <c r="C231" s="85" t="s">
        <v>48</v>
      </c>
      <c r="D231" s="86" t="s">
        <v>49</v>
      </c>
      <c r="E231" s="48" t="s">
        <v>50</v>
      </c>
    </row>
    <row r="232" spans="1:5" ht="15" customHeight="1" x14ac:dyDescent="0.2">
      <c r="B232" s="125">
        <v>305</v>
      </c>
      <c r="C232" s="126">
        <v>6172</v>
      </c>
      <c r="D232" s="101" t="s">
        <v>89</v>
      </c>
      <c r="E232" s="108">
        <v>463751</v>
      </c>
    </row>
    <row r="233" spans="1:5" ht="15" customHeight="1" x14ac:dyDescent="0.2">
      <c r="B233" s="125"/>
      <c r="C233" s="91" t="s">
        <v>52</v>
      </c>
      <c r="D233" s="92"/>
      <c r="E233" s="93">
        <f>SUM(E232:E232)</f>
        <v>463751</v>
      </c>
    </row>
    <row r="234" spans="1:5" ht="15" customHeight="1" x14ac:dyDescent="0.2"/>
    <row r="235" spans="1:5" ht="15" customHeight="1" x14ac:dyDescent="0.25">
      <c r="A235" s="79" t="s">
        <v>17</v>
      </c>
      <c r="B235" s="71"/>
      <c r="C235" s="71"/>
      <c r="D235" s="71"/>
      <c r="E235" s="71"/>
    </row>
    <row r="236" spans="1:5" ht="15" customHeight="1" x14ac:dyDescent="0.2">
      <c r="A236" s="81" t="s">
        <v>90</v>
      </c>
      <c r="B236" s="127"/>
      <c r="C236" s="127"/>
      <c r="D236" s="127"/>
      <c r="E236" s="82" t="s">
        <v>91</v>
      </c>
    </row>
    <row r="237" spans="1:5" ht="15" customHeight="1" x14ac:dyDescent="0.25">
      <c r="A237" s="79"/>
      <c r="B237" s="82"/>
      <c r="C237" s="71"/>
      <c r="D237" s="71"/>
      <c r="E237" s="84"/>
    </row>
    <row r="238" spans="1:5" ht="15" customHeight="1" x14ac:dyDescent="0.2">
      <c r="A238" s="111"/>
      <c r="B238" s="46" t="s">
        <v>47</v>
      </c>
      <c r="C238" s="85" t="s">
        <v>48</v>
      </c>
      <c r="D238" s="128" t="s">
        <v>49</v>
      </c>
      <c r="E238" s="48" t="s">
        <v>50</v>
      </c>
    </row>
    <row r="239" spans="1:5" ht="15" customHeight="1" x14ac:dyDescent="0.2">
      <c r="A239" s="129"/>
      <c r="B239" s="125">
        <v>305</v>
      </c>
      <c r="C239" s="100"/>
      <c r="D239" s="60" t="s">
        <v>92</v>
      </c>
      <c r="E239" s="108">
        <v>463751</v>
      </c>
    </row>
    <row r="240" spans="1:5" ht="15" customHeight="1" x14ac:dyDescent="0.2">
      <c r="A240" s="130"/>
      <c r="B240" s="131"/>
      <c r="C240" s="91" t="s">
        <v>52</v>
      </c>
      <c r="D240" s="103"/>
      <c r="E240" s="104">
        <f>SUM(E239:E239)</f>
        <v>463751</v>
      </c>
    </row>
    <row r="241" spans="1:5" ht="15" customHeight="1" x14ac:dyDescent="0.2"/>
    <row r="242" spans="1:5" ht="15" customHeight="1" x14ac:dyDescent="0.2"/>
    <row r="243" spans="1:5" ht="15" customHeight="1" x14ac:dyDescent="0.25">
      <c r="A243" s="38" t="s">
        <v>95</v>
      </c>
    </row>
    <row r="244" spans="1:5" ht="15" customHeight="1" x14ac:dyDescent="0.2">
      <c r="A244" s="210" t="s">
        <v>42</v>
      </c>
      <c r="B244" s="210"/>
      <c r="C244" s="210"/>
      <c r="D244" s="210"/>
      <c r="E244" s="210"/>
    </row>
    <row r="245" spans="1:5" ht="15" customHeight="1" x14ac:dyDescent="0.2">
      <c r="A245" s="209" t="s">
        <v>487</v>
      </c>
      <c r="B245" s="209"/>
      <c r="C245" s="209"/>
      <c r="D245" s="209"/>
      <c r="E245" s="209"/>
    </row>
    <row r="246" spans="1:5" ht="15" customHeight="1" x14ac:dyDescent="0.2">
      <c r="A246" s="209"/>
      <c r="B246" s="209"/>
      <c r="C246" s="209"/>
      <c r="D246" s="209"/>
      <c r="E246" s="209"/>
    </row>
    <row r="247" spans="1:5" ht="15" customHeight="1" x14ac:dyDescent="0.2">
      <c r="A247" s="209"/>
      <c r="B247" s="209"/>
      <c r="C247" s="209"/>
      <c r="D247" s="209"/>
      <c r="E247" s="209"/>
    </row>
    <row r="248" spans="1:5" ht="15" customHeight="1" x14ac:dyDescent="0.2">
      <c r="A248" s="209"/>
      <c r="B248" s="209"/>
      <c r="C248" s="209"/>
      <c r="D248" s="209"/>
      <c r="E248" s="209"/>
    </row>
    <row r="249" spans="1:5" ht="15" customHeight="1" x14ac:dyDescent="0.2">
      <c r="A249" s="209"/>
      <c r="B249" s="209"/>
      <c r="C249" s="209"/>
      <c r="D249" s="209"/>
      <c r="E249" s="209"/>
    </row>
    <row r="250" spans="1:5" ht="15" customHeight="1" x14ac:dyDescent="0.2">
      <c r="A250" s="209"/>
      <c r="B250" s="209"/>
      <c r="C250" s="209"/>
      <c r="D250" s="209"/>
      <c r="E250" s="209"/>
    </row>
    <row r="251" spans="1:5" ht="15" customHeight="1" x14ac:dyDescent="0.2">
      <c r="A251" s="209"/>
      <c r="B251" s="209"/>
      <c r="C251" s="209"/>
      <c r="D251" s="209"/>
      <c r="E251" s="209"/>
    </row>
    <row r="252" spans="1:5" ht="15" customHeight="1" x14ac:dyDescent="0.2">
      <c r="A252" s="209"/>
      <c r="B252" s="209"/>
      <c r="C252" s="209"/>
      <c r="D252" s="209"/>
      <c r="E252" s="209"/>
    </row>
    <row r="253" spans="1:5" ht="15" customHeight="1" x14ac:dyDescent="0.2">
      <c r="A253" s="209"/>
      <c r="B253" s="209"/>
      <c r="C253" s="209"/>
      <c r="D253" s="209"/>
      <c r="E253" s="209"/>
    </row>
    <row r="254" spans="1:5" ht="15" customHeight="1" x14ac:dyDescent="0.2">
      <c r="A254" s="209"/>
      <c r="B254" s="209"/>
      <c r="C254" s="209"/>
      <c r="D254" s="209"/>
      <c r="E254" s="209"/>
    </row>
    <row r="255" spans="1:5" ht="15" customHeight="1" x14ac:dyDescent="0.2">
      <c r="A255" s="209"/>
      <c r="B255" s="209"/>
      <c r="C255" s="209"/>
      <c r="D255" s="209"/>
      <c r="E255" s="209"/>
    </row>
    <row r="256" spans="1:5" ht="15" customHeight="1" x14ac:dyDescent="0.2">
      <c r="A256" s="77"/>
      <c r="B256" s="77"/>
      <c r="C256" s="77"/>
      <c r="D256" s="77"/>
      <c r="E256" s="77"/>
    </row>
    <row r="257" spans="1:5" ht="15" customHeight="1" x14ac:dyDescent="0.2">
      <c r="A257" s="77"/>
      <c r="B257" s="77"/>
      <c r="C257" s="77"/>
      <c r="D257" s="77"/>
      <c r="E257" s="77"/>
    </row>
    <row r="258" spans="1:5" ht="15" customHeight="1" x14ac:dyDescent="0.2">
      <c r="A258" s="77"/>
      <c r="B258" s="77"/>
      <c r="C258" s="77"/>
      <c r="D258" s="77"/>
      <c r="E258" s="77"/>
    </row>
    <row r="259" spans="1:5" ht="15" customHeight="1" x14ac:dyDescent="0.2">
      <c r="A259" s="77"/>
      <c r="B259" s="77"/>
      <c r="C259" s="77"/>
      <c r="D259" s="77"/>
      <c r="E259" s="77"/>
    </row>
    <row r="260" spans="1:5" ht="15" customHeight="1" x14ac:dyDescent="0.2">
      <c r="A260" s="77"/>
      <c r="B260" s="77"/>
      <c r="C260" s="77"/>
      <c r="D260" s="77"/>
      <c r="E260" s="77"/>
    </row>
    <row r="261" spans="1:5" ht="15" customHeight="1" x14ac:dyDescent="0.2">
      <c r="A261" s="77"/>
      <c r="B261" s="77"/>
      <c r="C261" s="77"/>
      <c r="D261" s="77"/>
      <c r="E261" s="77"/>
    </row>
    <row r="262" spans="1:5" ht="15" customHeight="1" x14ac:dyDescent="0.25">
      <c r="A262" s="79" t="s">
        <v>1</v>
      </c>
      <c r="B262" s="71"/>
      <c r="C262" s="71"/>
      <c r="D262" s="71"/>
      <c r="E262" s="71"/>
    </row>
    <row r="263" spans="1:5" ht="15" customHeight="1" x14ac:dyDescent="0.2">
      <c r="A263" s="81" t="s">
        <v>64</v>
      </c>
      <c r="E263" t="s">
        <v>65</v>
      </c>
    </row>
    <row r="264" spans="1:5" ht="15" customHeight="1" x14ac:dyDescent="0.25">
      <c r="B264" s="79"/>
      <c r="C264" s="71"/>
      <c r="D264" s="71"/>
      <c r="E264" s="84"/>
    </row>
    <row r="265" spans="1:5" ht="15" customHeight="1" x14ac:dyDescent="0.2">
      <c r="A265" s="111"/>
      <c r="B265" s="111"/>
      <c r="C265" s="85" t="s">
        <v>48</v>
      </c>
      <c r="D265" s="86" t="s">
        <v>49</v>
      </c>
      <c r="E265" s="46" t="s">
        <v>50</v>
      </c>
    </row>
    <row r="266" spans="1:5" ht="15" customHeight="1" x14ac:dyDescent="0.2">
      <c r="A266" s="122"/>
      <c r="B266" s="121"/>
      <c r="C266" s="100"/>
      <c r="D266" s="67" t="s">
        <v>96</v>
      </c>
      <c r="E266" s="52">
        <v>59854153.43</v>
      </c>
    </row>
    <row r="267" spans="1:5" ht="15" customHeight="1" x14ac:dyDescent="0.2">
      <c r="A267" s="122"/>
      <c r="B267" s="121"/>
      <c r="C267" s="54" t="s">
        <v>52</v>
      </c>
      <c r="D267" s="55"/>
      <c r="E267" s="56">
        <f>SUM(E266:E266)</f>
        <v>59854153.43</v>
      </c>
    </row>
    <row r="268" spans="1:5" ht="15" customHeight="1" x14ac:dyDescent="0.2">
      <c r="A268" s="44"/>
      <c r="B268" s="44"/>
      <c r="C268" s="44"/>
      <c r="D268" s="44"/>
      <c r="E268" s="44"/>
    </row>
    <row r="269" spans="1:5" ht="15" customHeight="1" x14ac:dyDescent="0.25">
      <c r="A269" s="79" t="s">
        <v>17</v>
      </c>
      <c r="B269" s="71"/>
      <c r="C269" s="71"/>
      <c r="D269" s="71"/>
      <c r="E269" s="82"/>
    </row>
    <row r="270" spans="1:5" ht="15" customHeight="1" x14ac:dyDescent="0.2">
      <c r="A270" s="81" t="s">
        <v>64</v>
      </c>
      <c r="B270" s="71"/>
      <c r="C270" s="71"/>
      <c r="D270" s="71"/>
      <c r="E270" s="72" t="s">
        <v>65</v>
      </c>
    </row>
    <row r="271" spans="1:5" ht="15" customHeight="1" x14ac:dyDescent="0.2">
      <c r="A271" s="81"/>
      <c r="B271" s="82"/>
      <c r="C271" s="71"/>
      <c r="D271" s="71"/>
      <c r="E271" s="84"/>
    </row>
    <row r="272" spans="1:5" ht="15" customHeight="1" x14ac:dyDescent="0.2">
      <c r="A272" s="111"/>
      <c r="B272" s="111"/>
      <c r="C272" s="85" t="s">
        <v>48</v>
      </c>
      <c r="D272" s="59" t="s">
        <v>54</v>
      </c>
      <c r="E272" s="48" t="s">
        <v>50</v>
      </c>
    </row>
    <row r="273" spans="1:5" ht="15" customHeight="1" x14ac:dyDescent="0.2">
      <c r="A273" s="111"/>
      <c r="B273" s="111"/>
      <c r="C273" s="132">
        <v>6409</v>
      </c>
      <c r="D273" s="101" t="s">
        <v>86</v>
      </c>
      <c r="E273" s="108">
        <f>-2178838.85-5636055-7005688</f>
        <v>-14820581.85</v>
      </c>
    </row>
    <row r="274" spans="1:5" ht="15" customHeight="1" x14ac:dyDescent="0.2">
      <c r="A274" s="99"/>
      <c r="B274" s="99"/>
      <c r="C274" s="91" t="s">
        <v>52</v>
      </c>
      <c r="D274" s="92"/>
      <c r="E274" s="93">
        <f>SUM(E273:E273)</f>
        <v>-14820581.85</v>
      </c>
    </row>
    <row r="275" spans="1:5" ht="15" customHeight="1" x14ac:dyDescent="0.2">
      <c r="A275" s="44"/>
      <c r="B275" s="44"/>
      <c r="C275" s="44"/>
      <c r="D275" s="44"/>
      <c r="E275" s="44"/>
    </row>
    <row r="276" spans="1:5" ht="15" customHeight="1" x14ac:dyDescent="0.25">
      <c r="A276" s="40" t="s">
        <v>17</v>
      </c>
      <c r="B276" s="41"/>
      <c r="C276" s="41"/>
      <c r="D276" s="82"/>
      <c r="E276" s="82"/>
    </row>
    <row r="277" spans="1:5" ht="15" customHeight="1" x14ac:dyDescent="0.2">
      <c r="A277" s="42" t="s">
        <v>97</v>
      </c>
      <c r="B277" s="41"/>
      <c r="C277" s="41"/>
      <c r="D277" s="41"/>
      <c r="E277" s="43" t="s">
        <v>98</v>
      </c>
    </row>
    <row r="278" spans="1:5" ht="15" customHeight="1" x14ac:dyDescent="0.2">
      <c r="A278" s="44"/>
      <c r="B278" s="123"/>
      <c r="C278" s="41"/>
      <c r="D278" s="44"/>
      <c r="E278" s="124"/>
    </row>
    <row r="279" spans="1:5" ht="15" customHeight="1" x14ac:dyDescent="0.2">
      <c r="C279" s="85" t="s">
        <v>48</v>
      </c>
      <c r="D279" s="86" t="s">
        <v>54</v>
      </c>
      <c r="E279" s="48" t="s">
        <v>50</v>
      </c>
    </row>
    <row r="280" spans="1:5" ht="15" customHeight="1" x14ac:dyDescent="0.2">
      <c r="C280" s="107">
        <v>2212</v>
      </c>
      <c r="D280" s="101" t="s">
        <v>99</v>
      </c>
      <c r="E280" s="89">
        <f>47726115+3006378+5636055+7005688</f>
        <v>63374236</v>
      </c>
    </row>
    <row r="281" spans="1:5" ht="15" customHeight="1" x14ac:dyDescent="0.2">
      <c r="C281" s="91" t="s">
        <v>52</v>
      </c>
      <c r="D281" s="92"/>
      <c r="E281" s="93">
        <f>SUM(E280:E280)</f>
        <v>63374236</v>
      </c>
    </row>
    <row r="282" spans="1:5" ht="15" customHeight="1" x14ac:dyDescent="0.2"/>
    <row r="283" spans="1:5" ht="15" customHeight="1" x14ac:dyDescent="0.25">
      <c r="A283" s="40" t="s">
        <v>17</v>
      </c>
      <c r="B283" s="41"/>
      <c r="C283" s="41"/>
      <c r="D283" s="82"/>
      <c r="E283" s="82"/>
    </row>
    <row r="284" spans="1:5" ht="15" customHeight="1" x14ac:dyDescent="0.2">
      <c r="A284" s="133" t="s">
        <v>100</v>
      </c>
      <c r="B284" s="41"/>
      <c r="C284" s="41"/>
      <c r="D284" s="41"/>
      <c r="E284" s="43" t="s">
        <v>101</v>
      </c>
    </row>
    <row r="285" spans="1:5" ht="15" customHeight="1" x14ac:dyDescent="0.2">
      <c r="A285" s="44"/>
      <c r="B285" s="123"/>
      <c r="C285" s="41"/>
      <c r="D285" s="44"/>
      <c r="E285" s="124"/>
    </row>
    <row r="286" spans="1:5" ht="15" customHeight="1" x14ac:dyDescent="0.2">
      <c r="B286" s="85" t="s">
        <v>47</v>
      </c>
      <c r="C286" s="85" t="s">
        <v>48</v>
      </c>
      <c r="D286" s="86" t="s">
        <v>49</v>
      </c>
      <c r="E286" s="48" t="s">
        <v>50</v>
      </c>
    </row>
    <row r="287" spans="1:5" ht="15" customHeight="1" x14ac:dyDescent="0.2">
      <c r="B287" s="134">
        <v>880</v>
      </c>
      <c r="C287" s="107"/>
      <c r="D287" s="101" t="s">
        <v>102</v>
      </c>
      <c r="E287" s="89">
        <v>2178838.85</v>
      </c>
    </row>
    <row r="288" spans="1:5" ht="15" customHeight="1" x14ac:dyDescent="0.2">
      <c r="B288" s="134">
        <v>895</v>
      </c>
      <c r="C288" s="107"/>
      <c r="D288" s="101" t="s">
        <v>102</v>
      </c>
      <c r="E288" s="89">
        <v>9121660.4299999997</v>
      </c>
    </row>
    <row r="289" spans="1:5" ht="15" customHeight="1" x14ac:dyDescent="0.2">
      <c r="B289" s="134"/>
      <c r="C289" s="91" t="s">
        <v>52</v>
      </c>
      <c r="D289" s="92"/>
      <c r="E289" s="93">
        <f>SUM(E287:E288)</f>
        <v>11300499.279999999</v>
      </c>
    </row>
    <row r="290" spans="1:5" ht="15" customHeight="1" x14ac:dyDescent="0.2"/>
    <row r="291" spans="1:5" ht="15" customHeight="1" x14ac:dyDescent="0.2"/>
    <row r="292" spans="1:5" ht="15" customHeight="1" x14ac:dyDescent="0.25">
      <c r="A292" s="38" t="s">
        <v>103</v>
      </c>
    </row>
    <row r="293" spans="1:5" ht="15" customHeight="1" x14ac:dyDescent="0.2">
      <c r="A293" s="210" t="s">
        <v>104</v>
      </c>
      <c r="B293" s="210"/>
      <c r="C293" s="210"/>
      <c r="D293" s="210"/>
      <c r="E293" s="210"/>
    </row>
    <row r="294" spans="1:5" ht="15" customHeight="1" x14ac:dyDescent="0.2">
      <c r="A294" s="209" t="s">
        <v>105</v>
      </c>
      <c r="B294" s="209"/>
      <c r="C294" s="209"/>
      <c r="D294" s="209"/>
      <c r="E294" s="209"/>
    </row>
    <row r="295" spans="1:5" ht="15" customHeight="1" x14ac:dyDescent="0.2">
      <c r="A295" s="209"/>
      <c r="B295" s="209"/>
      <c r="C295" s="209"/>
      <c r="D295" s="209"/>
      <c r="E295" s="209"/>
    </row>
    <row r="296" spans="1:5" ht="15" customHeight="1" x14ac:dyDescent="0.2">
      <c r="A296" s="209"/>
      <c r="B296" s="209"/>
      <c r="C296" s="209"/>
      <c r="D296" s="209"/>
      <c r="E296" s="209"/>
    </row>
    <row r="297" spans="1:5" ht="15" customHeight="1" x14ac:dyDescent="0.2">
      <c r="A297" s="209"/>
      <c r="B297" s="209"/>
      <c r="C297" s="209"/>
      <c r="D297" s="209"/>
      <c r="E297" s="209"/>
    </row>
    <row r="298" spans="1:5" ht="15" customHeight="1" x14ac:dyDescent="0.2">
      <c r="A298" s="209"/>
      <c r="B298" s="209"/>
      <c r="C298" s="209"/>
      <c r="D298" s="209"/>
      <c r="E298" s="209"/>
    </row>
    <row r="299" spans="1:5" ht="15" customHeight="1" x14ac:dyDescent="0.2">
      <c r="A299" s="209"/>
      <c r="B299" s="209"/>
      <c r="C299" s="209"/>
      <c r="D299" s="209"/>
      <c r="E299" s="209"/>
    </row>
    <row r="300" spans="1:5" ht="15" customHeight="1" x14ac:dyDescent="0.2">
      <c r="A300" s="209"/>
      <c r="B300" s="209"/>
      <c r="C300" s="209"/>
      <c r="D300" s="209"/>
      <c r="E300" s="209"/>
    </row>
    <row r="301" spans="1:5" ht="15" customHeight="1" x14ac:dyDescent="0.2">
      <c r="A301" s="209"/>
      <c r="B301" s="209"/>
      <c r="C301" s="209"/>
      <c r="D301" s="209"/>
      <c r="E301" s="209"/>
    </row>
    <row r="302" spans="1:5" ht="15" customHeight="1" x14ac:dyDescent="0.2">
      <c r="A302" s="209"/>
      <c r="B302" s="209"/>
      <c r="C302" s="209"/>
      <c r="D302" s="209"/>
      <c r="E302" s="209"/>
    </row>
    <row r="303" spans="1:5" ht="15" customHeight="1" x14ac:dyDescent="0.2">
      <c r="A303" s="209"/>
      <c r="B303" s="209"/>
      <c r="C303" s="209"/>
      <c r="D303" s="209"/>
      <c r="E303" s="209"/>
    </row>
    <row r="304" spans="1:5" ht="15" customHeight="1" x14ac:dyDescent="0.2"/>
    <row r="305" spans="1:5" ht="15" customHeight="1" x14ac:dyDescent="0.25">
      <c r="A305" s="40" t="s">
        <v>1</v>
      </c>
      <c r="B305" s="41"/>
      <c r="C305" s="41"/>
      <c r="D305" s="41"/>
      <c r="E305" s="41"/>
    </row>
    <row r="306" spans="1:5" ht="15" customHeight="1" x14ac:dyDescent="0.2">
      <c r="A306" s="42" t="s">
        <v>45</v>
      </c>
      <c r="B306" s="71"/>
      <c r="C306" s="71"/>
      <c r="D306" s="71"/>
      <c r="E306" s="72" t="s">
        <v>46</v>
      </c>
    </row>
    <row r="307" spans="1:5" ht="15" customHeight="1" x14ac:dyDescent="0.25">
      <c r="A307" s="44"/>
      <c r="B307" s="40"/>
      <c r="C307" s="41"/>
      <c r="D307" s="41"/>
      <c r="E307" s="45"/>
    </row>
    <row r="308" spans="1:5" ht="15" customHeight="1" x14ac:dyDescent="0.2">
      <c r="A308" s="82"/>
      <c r="B308" s="46" t="s">
        <v>47</v>
      </c>
      <c r="C308" s="46" t="s">
        <v>48</v>
      </c>
      <c r="D308" s="47" t="s">
        <v>49</v>
      </c>
      <c r="E308" s="46" t="s">
        <v>50</v>
      </c>
    </row>
    <row r="309" spans="1:5" ht="15" customHeight="1" x14ac:dyDescent="0.2">
      <c r="A309" s="82"/>
      <c r="B309" s="49">
        <v>33457</v>
      </c>
      <c r="C309" s="50"/>
      <c r="D309" s="51" t="s">
        <v>51</v>
      </c>
      <c r="E309" s="52">
        <v>-131911.22</v>
      </c>
    </row>
    <row r="310" spans="1:5" ht="15" customHeight="1" x14ac:dyDescent="0.2">
      <c r="A310" s="82"/>
      <c r="B310" s="53"/>
      <c r="C310" s="54" t="s">
        <v>52</v>
      </c>
      <c r="D310" s="55"/>
      <c r="E310" s="56">
        <f>SUM(E309:E309)</f>
        <v>-131911.22</v>
      </c>
    </row>
    <row r="311" spans="1:5" ht="15" customHeight="1" x14ac:dyDescent="0.2">
      <c r="A311" s="82"/>
      <c r="B311" s="61"/>
      <c r="C311" s="135"/>
      <c r="D311" s="41"/>
      <c r="E311" s="136"/>
    </row>
    <row r="312" spans="1:5" ht="15" customHeight="1" x14ac:dyDescent="0.2">
      <c r="A312" s="82"/>
      <c r="B312" s="61"/>
      <c r="C312" s="135"/>
      <c r="D312" s="41"/>
      <c r="E312" s="136"/>
    </row>
    <row r="313" spans="1:5" ht="15" customHeight="1" x14ac:dyDescent="0.2">
      <c r="A313" s="82"/>
      <c r="B313" s="61"/>
      <c r="C313" s="135"/>
      <c r="D313" s="41"/>
      <c r="E313" s="136"/>
    </row>
    <row r="314" spans="1:5" ht="15" customHeight="1" x14ac:dyDescent="0.25">
      <c r="A314" s="40" t="s">
        <v>17</v>
      </c>
      <c r="B314" s="41"/>
      <c r="C314" s="41"/>
      <c r="D314" s="41"/>
      <c r="E314" s="44"/>
    </row>
    <row r="315" spans="1:5" ht="15" customHeight="1" x14ac:dyDescent="0.2">
      <c r="A315" s="42" t="s">
        <v>45</v>
      </c>
      <c r="B315" s="71"/>
      <c r="C315" s="71"/>
      <c r="D315" s="71"/>
      <c r="E315" s="72" t="s">
        <v>46</v>
      </c>
    </row>
    <row r="316" spans="1:5" ht="15" customHeight="1" x14ac:dyDescent="0.2">
      <c r="A316" s="82"/>
      <c r="B316" s="82"/>
      <c r="C316" s="82"/>
      <c r="D316" s="82"/>
      <c r="E316" s="82"/>
    </row>
    <row r="317" spans="1:5" ht="15" customHeight="1" x14ac:dyDescent="0.2">
      <c r="A317" s="82"/>
      <c r="B317" s="46" t="s">
        <v>47</v>
      </c>
      <c r="C317" s="46" t="s">
        <v>48</v>
      </c>
      <c r="D317" s="59" t="s">
        <v>49</v>
      </c>
      <c r="E317" s="46" t="s">
        <v>50</v>
      </c>
    </row>
    <row r="318" spans="1:5" ht="15" customHeight="1" x14ac:dyDescent="0.2">
      <c r="A318" s="82"/>
      <c r="B318" s="49">
        <v>33457</v>
      </c>
      <c r="C318" s="50"/>
      <c r="D318" s="60" t="s">
        <v>53</v>
      </c>
      <c r="E318" s="52">
        <v>-3.16</v>
      </c>
    </row>
    <row r="319" spans="1:5" ht="15" customHeight="1" x14ac:dyDescent="0.2">
      <c r="A319" s="82"/>
      <c r="B319" s="62"/>
      <c r="C319" s="54" t="s">
        <v>52</v>
      </c>
      <c r="D319" s="63"/>
      <c r="E319" s="64">
        <f>SUM(E318:E318)</f>
        <v>-3.16</v>
      </c>
    </row>
    <row r="320" spans="1:5" ht="15" customHeight="1" x14ac:dyDescent="0.2">
      <c r="A320" s="82"/>
      <c r="B320" s="82"/>
      <c r="C320" s="82"/>
      <c r="D320" s="82"/>
      <c r="E320" s="82"/>
    </row>
    <row r="321" spans="1:5" ht="15" customHeight="1" x14ac:dyDescent="0.2">
      <c r="A321" s="82"/>
      <c r="B321" s="137"/>
      <c r="C321" s="46" t="s">
        <v>48</v>
      </c>
      <c r="D321" s="86" t="s">
        <v>54</v>
      </c>
      <c r="E321" s="46" t="s">
        <v>50</v>
      </c>
    </row>
    <row r="322" spans="1:5" ht="15" customHeight="1" x14ac:dyDescent="0.2">
      <c r="A322" s="82"/>
      <c r="B322" s="138"/>
      <c r="C322" s="50">
        <v>3113</v>
      </c>
      <c r="D322" s="69" t="s">
        <v>56</v>
      </c>
      <c r="E322" s="52">
        <f>-8604-26749-3124-35696-15758-7.36</f>
        <v>-89938.36</v>
      </c>
    </row>
    <row r="323" spans="1:5" ht="15" customHeight="1" x14ac:dyDescent="0.2">
      <c r="A323" s="82"/>
      <c r="B323" s="138"/>
      <c r="C323" s="50">
        <v>3117</v>
      </c>
      <c r="D323" s="69" t="s">
        <v>56</v>
      </c>
      <c r="E323" s="52">
        <f>-4.7-36229-5736</f>
        <v>-41969.7</v>
      </c>
    </row>
    <row r="324" spans="1:5" ht="15" customHeight="1" x14ac:dyDescent="0.2">
      <c r="A324" s="82"/>
      <c r="B324" s="139"/>
      <c r="C324" s="54" t="s">
        <v>52</v>
      </c>
      <c r="D324" s="55"/>
      <c r="E324" s="56">
        <f>SUM(E322:E323)</f>
        <v>-131908.06</v>
      </c>
    </row>
    <row r="325" spans="1:5" ht="15" customHeight="1" x14ac:dyDescent="0.2"/>
    <row r="326" spans="1:5" ht="15" customHeight="1" x14ac:dyDescent="0.2"/>
    <row r="327" spans="1:5" ht="15" customHeight="1" x14ac:dyDescent="0.25">
      <c r="A327" s="38" t="s">
        <v>106</v>
      </c>
    </row>
    <row r="328" spans="1:5" ht="15" customHeight="1" x14ac:dyDescent="0.2">
      <c r="A328" s="210" t="s">
        <v>104</v>
      </c>
      <c r="B328" s="210"/>
      <c r="C328" s="210"/>
      <c r="D328" s="210"/>
      <c r="E328" s="210"/>
    </row>
    <row r="329" spans="1:5" ht="15" customHeight="1" x14ac:dyDescent="0.2">
      <c r="A329" s="209" t="s">
        <v>107</v>
      </c>
      <c r="B329" s="209"/>
      <c r="C329" s="209"/>
      <c r="D329" s="209"/>
      <c r="E329" s="209"/>
    </row>
    <row r="330" spans="1:5" ht="15" customHeight="1" x14ac:dyDescent="0.2">
      <c r="A330" s="209"/>
      <c r="B330" s="209"/>
      <c r="C330" s="209"/>
      <c r="D330" s="209"/>
      <c r="E330" s="209"/>
    </row>
    <row r="331" spans="1:5" ht="15" customHeight="1" x14ac:dyDescent="0.2">
      <c r="A331" s="209"/>
      <c r="B331" s="209"/>
      <c r="C331" s="209"/>
      <c r="D331" s="209"/>
      <c r="E331" s="209"/>
    </row>
    <row r="332" spans="1:5" ht="15" customHeight="1" x14ac:dyDescent="0.2">
      <c r="A332" s="209"/>
      <c r="B332" s="209"/>
      <c r="C332" s="209"/>
      <c r="D332" s="209"/>
      <c r="E332" s="209"/>
    </row>
    <row r="333" spans="1:5" ht="15" customHeight="1" x14ac:dyDescent="0.2">
      <c r="A333" s="209"/>
      <c r="B333" s="209"/>
      <c r="C333" s="209"/>
      <c r="D333" s="209"/>
      <c r="E333" s="209"/>
    </row>
    <row r="334" spans="1:5" ht="15" customHeight="1" x14ac:dyDescent="0.2">
      <c r="A334" s="209"/>
      <c r="B334" s="209"/>
      <c r="C334" s="209"/>
      <c r="D334" s="209"/>
      <c r="E334" s="209"/>
    </row>
    <row r="335" spans="1:5" ht="15" customHeight="1" x14ac:dyDescent="0.2">
      <c r="A335" s="209"/>
      <c r="B335" s="209"/>
      <c r="C335" s="209"/>
      <c r="D335" s="209"/>
      <c r="E335" s="209"/>
    </row>
    <row r="336" spans="1:5" ht="15" customHeight="1" x14ac:dyDescent="0.2">
      <c r="A336" s="140"/>
      <c r="B336" s="140"/>
      <c r="C336" s="140"/>
      <c r="D336" s="140"/>
      <c r="E336" s="140"/>
    </row>
    <row r="337" spans="1:5" ht="15" customHeight="1" x14ac:dyDescent="0.25">
      <c r="A337" s="79" t="s">
        <v>1</v>
      </c>
      <c r="B337" s="71"/>
      <c r="C337" s="71"/>
      <c r="D337" s="71"/>
      <c r="E337" s="71"/>
    </row>
    <row r="338" spans="1:5" ht="15" customHeight="1" x14ac:dyDescent="0.2">
      <c r="A338" s="133" t="s">
        <v>90</v>
      </c>
      <c r="B338" s="58"/>
      <c r="C338" s="58"/>
      <c r="D338" s="58"/>
      <c r="E338" s="44" t="s">
        <v>91</v>
      </c>
    </row>
    <row r="339" spans="1:5" ht="15" customHeight="1" x14ac:dyDescent="0.25">
      <c r="A339" s="82"/>
      <c r="B339" s="79"/>
      <c r="C339" s="71"/>
      <c r="D339" s="71"/>
      <c r="E339" s="84"/>
    </row>
    <row r="340" spans="1:5" ht="15" customHeight="1" x14ac:dyDescent="0.2">
      <c r="B340" s="46" t="s">
        <v>47</v>
      </c>
      <c r="C340" s="85" t="s">
        <v>48</v>
      </c>
      <c r="D340" s="86" t="s">
        <v>49</v>
      </c>
      <c r="E340" s="48" t="s">
        <v>50</v>
      </c>
    </row>
    <row r="341" spans="1:5" ht="15" customHeight="1" x14ac:dyDescent="0.2">
      <c r="B341" s="125">
        <v>21</v>
      </c>
      <c r="C341" s="126">
        <v>6402</v>
      </c>
      <c r="D341" s="67" t="s">
        <v>108</v>
      </c>
      <c r="E341" s="108">
        <f>-25818.92-99899-46165.28-108470</f>
        <v>-280353.2</v>
      </c>
    </row>
    <row r="342" spans="1:5" ht="15" customHeight="1" x14ac:dyDescent="0.2">
      <c r="B342" s="125"/>
      <c r="C342" s="91" t="s">
        <v>52</v>
      </c>
      <c r="D342" s="92"/>
      <c r="E342" s="93">
        <f>SUM(E341:E341)</f>
        <v>-280353.2</v>
      </c>
    </row>
    <row r="343" spans="1:5" ht="15" customHeight="1" x14ac:dyDescent="0.2"/>
    <row r="344" spans="1:5" ht="15" customHeight="1" x14ac:dyDescent="0.25">
      <c r="A344" s="40" t="s">
        <v>17</v>
      </c>
      <c r="B344" s="41"/>
      <c r="C344" s="41"/>
      <c r="D344" s="41"/>
      <c r="E344" s="41"/>
    </row>
    <row r="345" spans="1:5" ht="15" customHeight="1" x14ac:dyDescent="0.2">
      <c r="A345" s="42" t="s">
        <v>64</v>
      </c>
      <c r="B345" s="41"/>
      <c r="C345" s="41"/>
      <c r="D345" s="41"/>
      <c r="E345" s="43" t="s">
        <v>65</v>
      </c>
    </row>
    <row r="346" spans="1:5" ht="15" customHeight="1" x14ac:dyDescent="0.25">
      <c r="A346" s="44"/>
      <c r="B346" s="40"/>
      <c r="C346" s="41"/>
      <c r="D346" s="41"/>
      <c r="E346" s="45"/>
    </row>
    <row r="347" spans="1:5" ht="15" customHeight="1" x14ac:dyDescent="0.2">
      <c r="A347" s="97"/>
      <c r="B347" s="111"/>
      <c r="C347" s="46" t="s">
        <v>48</v>
      </c>
      <c r="D347" s="59" t="s">
        <v>54</v>
      </c>
      <c r="E347" s="46" t="s">
        <v>50</v>
      </c>
    </row>
    <row r="348" spans="1:5" ht="15" customHeight="1" x14ac:dyDescent="0.2">
      <c r="A348" s="122"/>
      <c r="B348" s="121"/>
      <c r="C348" s="100">
        <v>6409</v>
      </c>
      <c r="D348" s="101" t="s">
        <v>86</v>
      </c>
      <c r="E348" s="52">
        <v>-280353.2</v>
      </c>
    </row>
    <row r="349" spans="1:5" ht="15" customHeight="1" x14ac:dyDescent="0.2">
      <c r="A349" s="61"/>
      <c r="B349" s="102"/>
      <c r="C349" s="54" t="s">
        <v>52</v>
      </c>
      <c r="D349" s="63"/>
      <c r="E349" s="64">
        <f>SUM(E348:E348)</f>
        <v>-280353.2</v>
      </c>
    </row>
    <row r="350" spans="1:5" ht="15" customHeight="1" x14ac:dyDescent="0.2"/>
    <row r="351" spans="1:5" ht="15" customHeight="1" x14ac:dyDescent="0.2"/>
    <row r="352" spans="1:5" ht="15" customHeight="1" x14ac:dyDescent="0.25">
      <c r="A352" s="38" t="s">
        <v>109</v>
      </c>
    </row>
    <row r="353" spans="1:5" ht="15" customHeight="1" x14ac:dyDescent="0.2">
      <c r="A353" s="212" t="s">
        <v>110</v>
      </c>
      <c r="B353" s="212"/>
      <c r="C353" s="212"/>
      <c r="D353" s="212"/>
      <c r="E353" s="212"/>
    </row>
    <row r="354" spans="1:5" ht="15" customHeight="1" x14ac:dyDescent="0.2">
      <c r="A354" s="212"/>
      <c r="B354" s="212"/>
      <c r="C354" s="212"/>
      <c r="D354" s="212"/>
      <c r="E354" s="212"/>
    </row>
    <row r="355" spans="1:5" ht="15" customHeight="1" x14ac:dyDescent="0.2">
      <c r="A355" s="209" t="s">
        <v>111</v>
      </c>
      <c r="B355" s="209"/>
      <c r="C355" s="209"/>
      <c r="D355" s="209"/>
      <c r="E355" s="209"/>
    </row>
    <row r="356" spans="1:5" ht="15" customHeight="1" x14ac:dyDescent="0.2">
      <c r="A356" s="209"/>
      <c r="B356" s="209"/>
      <c r="C356" s="209"/>
      <c r="D356" s="209"/>
      <c r="E356" s="209"/>
    </row>
    <row r="357" spans="1:5" ht="15" customHeight="1" x14ac:dyDescent="0.2">
      <c r="A357" s="209"/>
      <c r="B357" s="209"/>
      <c r="C357" s="209"/>
      <c r="D357" s="209"/>
      <c r="E357" s="209"/>
    </row>
    <row r="358" spans="1:5" ht="15" customHeight="1" x14ac:dyDescent="0.2">
      <c r="A358" s="209"/>
      <c r="B358" s="209"/>
      <c r="C358" s="209"/>
      <c r="D358" s="209"/>
      <c r="E358" s="209"/>
    </row>
    <row r="359" spans="1:5" ht="15" customHeight="1" x14ac:dyDescent="0.2">
      <c r="A359" s="209"/>
      <c r="B359" s="209"/>
      <c r="C359" s="209"/>
      <c r="D359" s="209"/>
      <c r="E359" s="209"/>
    </row>
    <row r="360" spans="1:5" ht="15" customHeight="1" x14ac:dyDescent="0.2">
      <c r="A360" s="209"/>
      <c r="B360" s="209"/>
      <c r="C360" s="209"/>
      <c r="D360" s="209"/>
      <c r="E360" s="209"/>
    </row>
    <row r="361" spans="1:5" ht="15" customHeight="1" x14ac:dyDescent="0.2">
      <c r="A361" s="209"/>
      <c r="B361" s="209"/>
      <c r="C361" s="209"/>
      <c r="D361" s="209"/>
      <c r="E361" s="209"/>
    </row>
    <row r="362" spans="1:5" ht="15" customHeight="1" x14ac:dyDescent="0.2">
      <c r="A362" s="209"/>
      <c r="B362" s="209"/>
      <c r="C362" s="209"/>
      <c r="D362" s="209"/>
      <c r="E362" s="209"/>
    </row>
    <row r="363" spans="1:5" ht="15" customHeight="1" x14ac:dyDescent="0.2">
      <c r="A363" s="209"/>
      <c r="B363" s="209"/>
      <c r="C363" s="209"/>
      <c r="D363" s="209"/>
      <c r="E363" s="209"/>
    </row>
    <row r="364" spans="1:5" ht="15" customHeight="1" x14ac:dyDescent="0.2"/>
    <row r="365" spans="1:5" ht="15" customHeight="1" x14ac:dyDescent="0.2"/>
    <row r="366" spans="1:5" ht="15" customHeight="1" x14ac:dyDescent="0.25">
      <c r="A366" s="40" t="s">
        <v>17</v>
      </c>
      <c r="B366" s="41"/>
      <c r="C366" s="41"/>
      <c r="D366" s="41"/>
      <c r="E366" s="41"/>
    </row>
    <row r="367" spans="1:5" ht="15" customHeight="1" x14ac:dyDescent="0.2">
      <c r="A367" s="42" t="s">
        <v>64</v>
      </c>
      <c r="B367" s="41"/>
      <c r="C367" s="41"/>
      <c r="D367" s="41"/>
      <c r="E367" s="43" t="s">
        <v>65</v>
      </c>
    </row>
    <row r="368" spans="1:5" ht="15" customHeight="1" x14ac:dyDescent="0.25">
      <c r="A368" s="40"/>
      <c r="B368" s="73"/>
      <c r="C368" s="41"/>
      <c r="D368" s="41"/>
      <c r="E368" s="45"/>
    </row>
    <row r="369" spans="1:5" ht="15" customHeight="1" x14ac:dyDescent="0.2">
      <c r="B369" s="46" t="s">
        <v>47</v>
      </c>
      <c r="C369" s="46" t="s">
        <v>48</v>
      </c>
      <c r="D369" s="98" t="s">
        <v>54</v>
      </c>
      <c r="E369" s="48" t="s">
        <v>50</v>
      </c>
    </row>
    <row r="370" spans="1:5" ht="15" customHeight="1" x14ac:dyDescent="0.2">
      <c r="B370" s="141">
        <v>13307</v>
      </c>
      <c r="C370" s="142">
        <v>4324</v>
      </c>
      <c r="D370" s="143" t="s">
        <v>86</v>
      </c>
      <c r="E370" s="144">
        <f>-38000-79040</f>
        <v>-117040</v>
      </c>
    </row>
    <row r="371" spans="1:5" ht="15" customHeight="1" x14ac:dyDescent="0.2">
      <c r="B371" s="131"/>
      <c r="C371" s="54" t="s">
        <v>52</v>
      </c>
      <c r="D371" s="55"/>
      <c r="E371" s="56">
        <f>SUM(E370:E370)</f>
        <v>-117040</v>
      </c>
    </row>
    <row r="372" spans="1:5" ht="15" customHeight="1" x14ac:dyDescent="0.2"/>
    <row r="373" spans="1:5" ht="15" customHeight="1" x14ac:dyDescent="0.25">
      <c r="A373" s="79" t="s">
        <v>17</v>
      </c>
      <c r="B373" s="71"/>
      <c r="C373" s="71"/>
      <c r="D373" s="71"/>
      <c r="E373" s="71"/>
    </row>
    <row r="374" spans="1:5" ht="15" customHeight="1" x14ac:dyDescent="0.2">
      <c r="A374" s="81" t="s">
        <v>112</v>
      </c>
      <c r="B374" s="127"/>
      <c r="C374" s="127"/>
      <c r="D374" s="127"/>
      <c r="E374" s="127" t="s">
        <v>113</v>
      </c>
    </row>
    <row r="375" spans="1:5" ht="15" customHeight="1" x14ac:dyDescent="0.2">
      <c r="A375" s="127"/>
      <c r="B375" s="145"/>
      <c r="C375" s="71"/>
      <c r="D375" s="127"/>
      <c r="E375" s="96"/>
    </row>
    <row r="376" spans="1:5" ht="15" customHeight="1" x14ac:dyDescent="0.2">
      <c r="B376" s="46" t="s">
        <v>47</v>
      </c>
      <c r="C376" s="85" t="s">
        <v>48</v>
      </c>
      <c r="D376" s="128" t="s">
        <v>49</v>
      </c>
      <c r="E376" s="48" t="s">
        <v>50</v>
      </c>
    </row>
    <row r="377" spans="1:5" ht="15" customHeight="1" x14ac:dyDescent="0.2">
      <c r="B377" s="141">
        <v>13307</v>
      </c>
      <c r="C377" s="146"/>
      <c r="D377" s="60" t="s">
        <v>114</v>
      </c>
      <c r="E377" s="147">
        <v>38000</v>
      </c>
    </row>
    <row r="378" spans="1:5" ht="15" customHeight="1" x14ac:dyDescent="0.2">
      <c r="B378" s="131"/>
      <c r="C378" s="91" t="s">
        <v>52</v>
      </c>
      <c r="D378" s="103"/>
      <c r="E378" s="104">
        <f>SUM(E377:E377)</f>
        <v>38000</v>
      </c>
    </row>
    <row r="379" spans="1:5" ht="15" customHeight="1" x14ac:dyDescent="0.2">
      <c r="A379" s="127"/>
      <c r="B379" s="127"/>
      <c r="C379" s="127"/>
      <c r="D379" s="127"/>
      <c r="E379" s="127"/>
    </row>
    <row r="380" spans="1:5" ht="15" customHeight="1" x14ac:dyDescent="0.25">
      <c r="A380" s="79" t="s">
        <v>17</v>
      </c>
      <c r="B380" s="71"/>
      <c r="C380" s="71"/>
      <c r="D380" s="71"/>
      <c r="E380" s="71"/>
    </row>
    <row r="381" spans="1:5" ht="15" customHeight="1" x14ac:dyDescent="0.2">
      <c r="A381" s="81" t="s">
        <v>115</v>
      </c>
      <c r="B381" s="127"/>
      <c r="C381" s="127"/>
      <c r="D381" s="127"/>
      <c r="E381" s="127" t="s">
        <v>116</v>
      </c>
    </row>
    <row r="382" spans="1:5" ht="15" customHeight="1" x14ac:dyDescent="0.2">
      <c r="A382" s="127"/>
      <c r="B382" s="145"/>
      <c r="C382" s="71"/>
      <c r="D382" s="127"/>
      <c r="E382" s="96"/>
    </row>
    <row r="383" spans="1:5" ht="15" customHeight="1" x14ac:dyDescent="0.2">
      <c r="A383" s="97"/>
      <c r="B383" s="46" t="s">
        <v>47</v>
      </c>
      <c r="C383" s="85" t="s">
        <v>48</v>
      </c>
      <c r="D383" s="128" t="s">
        <v>49</v>
      </c>
      <c r="E383" s="48" t="s">
        <v>50</v>
      </c>
    </row>
    <row r="384" spans="1:5" ht="15" customHeight="1" x14ac:dyDescent="0.2">
      <c r="A384" s="148"/>
      <c r="B384" s="141">
        <v>13307</v>
      </c>
      <c r="C384" s="146"/>
      <c r="D384" s="60" t="s">
        <v>114</v>
      </c>
      <c r="E384" s="68">
        <v>79040</v>
      </c>
    </row>
    <row r="385" spans="1:5" ht="15" customHeight="1" x14ac:dyDescent="0.2">
      <c r="A385" s="149"/>
      <c r="B385" s="131"/>
      <c r="C385" s="91" t="s">
        <v>52</v>
      </c>
      <c r="D385" s="103"/>
      <c r="E385" s="104">
        <f>SUM(E384)</f>
        <v>79040</v>
      </c>
    </row>
    <row r="386" spans="1:5" ht="15" customHeight="1" x14ac:dyDescent="0.2"/>
    <row r="387" spans="1:5" ht="15" customHeight="1" x14ac:dyDescent="0.2"/>
    <row r="388" spans="1:5" ht="15" customHeight="1" x14ac:dyDescent="0.25">
      <c r="A388" s="38" t="s">
        <v>117</v>
      </c>
    </row>
    <row r="389" spans="1:5" ht="15" customHeight="1" x14ac:dyDescent="0.2">
      <c r="A389" s="213" t="s">
        <v>118</v>
      </c>
      <c r="B389" s="213"/>
      <c r="C389" s="213"/>
      <c r="D389" s="213"/>
      <c r="E389" s="213"/>
    </row>
    <row r="390" spans="1:5" ht="15" customHeight="1" x14ac:dyDescent="0.2">
      <c r="A390" s="213"/>
      <c r="B390" s="213"/>
      <c r="C390" s="213"/>
      <c r="D390" s="213"/>
      <c r="E390" s="213"/>
    </row>
    <row r="391" spans="1:5" ht="15" customHeight="1" x14ac:dyDescent="0.2">
      <c r="A391" s="209" t="s">
        <v>119</v>
      </c>
      <c r="B391" s="209"/>
      <c r="C391" s="209"/>
      <c r="D391" s="209"/>
      <c r="E391" s="209"/>
    </row>
    <row r="392" spans="1:5" ht="15" customHeight="1" x14ac:dyDescent="0.2">
      <c r="A392" s="209"/>
      <c r="B392" s="209"/>
      <c r="C392" s="209"/>
      <c r="D392" s="209"/>
      <c r="E392" s="209"/>
    </row>
    <row r="393" spans="1:5" ht="15" customHeight="1" x14ac:dyDescent="0.2">
      <c r="A393" s="209"/>
      <c r="B393" s="209"/>
      <c r="C393" s="209"/>
      <c r="D393" s="209"/>
      <c r="E393" s="209"/>
    </row>
    <row r="394" spans="1:5" ht="15" customHeight="1" x14ac:dyDescent="0.2">
      <c r="A394" s="209"/>
      <c r="B394" s="209"/>
      <c r="C394" s="209"/>
      <c r="D394" s="209"/>
      <c r="E394" s="209"/>
    </row>
    <row r="395" spans="1:5" ht="15" customHeight="1" x14ac:dyDescent="0.2">
      <c r="A395" s="209"/>
      <c r="B395" s="209"/>
      <c r="C395" s="209"/>
      <c r="D395" s="209"/>
      <c r="E395" s="209"/>
    </row>
    <row r="396" spans="1:5" ht="15" customHeight="1" x14ac:dyDescent="0.2">
      <c r="A396" s="209"/>
      <c r="B396" s="209"/>
      <c r="C396" s="209"/>
      <c r="D396" s="209"/>
      <c r="E396" s="209"/>
    </row>
    <row r="397" spans="1:5" ht="15" customHeight="1" x14ac:dyDescent="0.2">
      <c r="A397" s="209"/>
      <c r="B397" s="209"/>
      <c r="C397" s="209"/>
      <c r="D397" s="209"/>
      <c r="E397" s="209"/>
    </row>
    <row r="398" spans="1:5" ht="15" customHeight="1" x14ac:dyDescent="0.2">
      <c r="A398" s="209"/>
      <c r="B398" s="209"/>
      <c r="C398" s="209"/>
      <c r="D398" s="209"/>
      <c r="E398" s="209"/>
    </row>
    <row r="399" spans="1:5" ht="15" customHeight="1" x14ac:dyDescent="0.2"/>
    <row r="400" spans="1:5" ht="15" customHeight="1" x14ac:dyDescent="0.25">
      <c r="A400" s="40" t="s">
        <v>17</v>
      </c>
      <c r="B400" s="41"/>
      <c r="C400" s="41"/>
      <c r="D400" s="41"/>
      <c r="E400" s="41"/>
    </row>
    <row r="401" spans="1:5" ht="15" customHeight="1" x14ac:dyDescent="0.2">
      <c r="A401" s="42" t="s">
        <v>64</v>
      </c>
      <c r="B401" s="41"/>
      <c r="C401" s="41"/>
      <c r="D401" s="41"/>
      <c r="E401" s="43" t="s">
        <v>65</v>
      </c>
    </row>
    <row r="402" spans="1:5" ht="15" customHeight="1" x14ac:dyDescent="0.25">
      <c r="A402" s="40"/>
      <c r="B402" s="73"/>
      <c r="C402" s="41"/>
      <c r="D402" s="41"/>
      <c r="E402" s="45"/>
    </row>
    <row r="403" spans="1:5" ht="15" customHeight="1" x14ac:dyDescent="0.2">
      <c r="B403" s="46" t="s">
        <v>47</v>
      </c>
      <c r="C403" s="46" t="s">
        <v>48</v>
      </c>
      <c r="D403" s="98" t="s">
        <v>54</v>
      </c>
      <c r="E403" s="48" t="s">
        <v>50</v>
      </c>
    </row>
    <row r="404" spans="1:5" ht="15" customHeight="1" x14ac:dyDescent="0.2">
      <c r="B404" s="141">
        <v>13307</v>
      </c>
      <c r="C404" s="142">
        <v>4324</v>
      </c>
      <c r="D404" s="143" t="s">
        <v>86</v>
      </c>
      <c r="E404" s="144">
        <v>-230000</v>
      </c>
    </row>
    <row r="405" spans="1:5" ht="15" customHeight="1" x14ac:dyDescent="0.2">
      <c r="B405" s="131"/>
      <c r="C405" s="54" t="s">
        <v>52</v>
      </c>
      <c r="D405" s="55"/>
      <c r="E405" s="56">
        <f>SUM(E404:E404)</f>
        <v>-230000</v>
      </c>
    </row>
    <row r="406" spans="1:5" ht="15" customHeight="1" x14ac:dyDescent="0.2"/>
    <row r="407" spans="1:5" ht="15" customHeight="1" x14ac:dyDescent="0.25">
      <c r="A407" s="79" t="s">
        <v>17</v>
      </c>
      <c r="B407" s="80"/>
      <c r="C407" s="71"/>
      <c r="D407" s="71"/>
      <c r="E407" s="71"/>
    </row>
    <row r="408" spans="1:5" ht="15" customHeight="1" x14ac:dyDescent="0.2">
      <c r="A408" s="81" t="s">
        <v>112</v>
      </c>
      <c r="B408" s="94"/>
      <c r="C408" s="82"/>
      <c r="D408" s="82"/>
      <c r="E408" s="82" t="s">
        <v>113</v>
      </c>
    </row>
    <row r="409" spans="1:5" ht="15" customHeight="1" x14ac:dyDescent="0.2">
      <c r="A409" s="82"/>
      <c r="B409" s="95"/>
      <c r="C409" s="71"/>
      <c r="D409" s="82"/>
      <c r="E409" s="96"/>
    </row>
    <row r="410" spans="1:5" ht="15" customHeight="1" x14ac:dyDescent="0.2">
      <c r="B410" s="97"/>
      <c r="C410" s="85" t="s">
        <v>48</v>
      </c>
      <c r="D410" s="98" t="s">
        <v>54</v>
      </c>
      <c r="E410" s="85" t="s">
        <v>50</v>
      </c>
    </row>
    <row r="411" spans="1:5" ht="15" customHeight="1" x14ac:dyDescent="0.2">
      <c r="B411" s="99"/>
      <c r="C411" s="107">
        <v>4324</v>
      </c>
      <c r="D411" s="67" t="s">
        <v>55</v>
      </c>
      <c r="E411" s="68">
        <v>230000</v>
      </c>
    </row>
    <row r="412" spans="1:5" ht="15" customHeight="1" x14ac:dyDescent="0.2">
      <c r="B412" s="102"/>
      <c r="C412" s="91" t="s">
        <v>52</v>
      </c>
      <c r="D412" s="103"/>
      <c r="E412" s="104">
        <f>SUM(E411:E411)</f>
        <v>230000</v>
      </c>
    </row>
    <row r="413" spans="1:5" ht="15" customHeight="1" x14ac:dyDescent="0.2"/>
    <row r="414" spans="1:5" ht="15" customHeight="1" x14ac:dyDescent="0.2"/>
    <row r="415" spans="1:5" ht="15" customHeight="1" x14ac:dyDescent="0.2"/>
    <row r="416" spans="1:5" ht="15" customHeight="1" x14ac:dyDescent="0.2"/>
    <row r="417" spans="1:5" ht="15" customHeight="1" x14ac:dyDescent="0.2"/>
    <row r="418" spans="1:5" ht="15" customHeight="1" x14ac:dyDescent="0.25">
      <c r="A418" s="38" t="s">
        <v>120</v>
      </c>
    </row>
    <row r="419" spans="1:5" ht="15" customHeight="1" x14ac:dyDescent="0.2">
      <c r="A419" s="212" t="s">
        <v>121</v>
      </c>
      <c r="B419" s="212"/>
      <c r="C419" s="212"/>
      <c r="D419" s="212"/>
      <c r="E419" s="212"/>
    </row>
    <row r="420" spans="1:5" ht="15" customHeight="1" x14ac:dyDescent="0.2">
      <c r="A420" s="212"/>
      <c r="B420" s="212"/>
      <c r="C420" s="212"/>
      <c r="D420" s="212"/>
      <c r="E420" s="212"/>
    </row>
    <row r="421" spans="1:5" ht="15" customHeight="1" x14ac:dyDescent="0.2">
      <c r="A421" s="209" t="s">
        <v>122</v>
      </c>
      <c r="B421" s="209"/>
      <c r="C421" s="209"/>
      <c r="D421" s="209"/>
      <c r="E421" s="209"/>
    </row>
    <row r="422" spans="1:5" ht="15" customHeight="1" x14ac:dyDescent="0.2">
      <c r="A422" s="209"/>
      <c r="B422" s="209"/>
      <c r="C422" s="209"/>
      <c r="D422" s="209"/>
      <c r="E422" s="209"/>
    </row>
    <row r="423" spans="1:5" ht="15" customHeight="1" x14ac:dyDescent="0.2">
      <c r="A423" s="209"/>
      <c r="B423" s="209"/>
      <c r="C423" s="209"/>
      <c r="D423" s="209"/>
      <c r="E423" s="209"/>
    </row>
    <row r="424" spans="1:5" ht="15" customHeight="1" x14ac:dyDescent="0.2">
      <c r="A424" s="209"/>
      <c r="B424" s="209"/>
      <c r="C424" s="209"/>
      <c r="D424" s="209"/>
      <c r="E424" s="209"/>
    </row>
    <row r="425" spans="1:5" ht="15" customHeight="1" x14ac:dyDescent="0.2">
      <c r="A425" s="209"/>
      <c r="B425" s="209"/>
      <c r="C425" s="209"/>
      <c r="D425" s="209"/>
      <c r="E425" s="209"/>
    </row>
    <row r="426" spans="1:5" ht="15" customHeight="1" x14ac:dyDescent="0.2">
      <c r="A426" s="209"/>
      <c r="B426" s="209"/>
      <c r="C426" s="209"/>
      <c r="D426" s="209"/>
      <c r="E426" s="209"/>
    </row>
    <row r="427" spans="1:5" ht="15" customHeight="1" x14ac:dyDescent="0.2">
      <c r="A427" s="209"/>
      <c r="B427" s="209"/>
      <c r="C427" s="209"/>
      <c r="D427" s="209"/>
      <c r="E427" s="209"/>
    </row>
    <row r="428" spans="1:5" ht="15" customHeight="1" x14ac:dyDescent="0.2">
      <c r="A428" s="209"/>
      <c r="B428" s="209"/>
      <c r="C428" s="209"/>
      <c r="D428" s="209"/>
      <c r="E428" s="209"/>
    </row>
    <row r="429" spans="1:5" ht="15" customHeight="1" x14ac:dyDescent="0.2">
      <c r="A429" s="39"/>
      <c r="B429" s="39"/>
      <c r="C429" s="39"/>
      <c r="D429" s="39"/>
      <c r="E429" s="39"/>
    </row>
    <row r="430" spans="1:5" ht="15" customHeight="1" x14ac:dyDescent="0.25">
      <c r="A430" s="40" t="s">
        <v>17</v>
      </c>
      <c r="B430" s="41"/>
      <c r="C430" s="41"/>
      <c r="D430" s="41"/>
      <c r="E430" s="41"/>
    </row>
    <row r="431" spans="1:5" ht="15" customHeight="1" x14ac:dyDescent="0.2">
      <c r="A431" s="42" t="s">
        <v>64</v>
      </c>
      <c r="B431" s="41"/>
      <c r="C431" s="41"/>
      <c r="D431" s="41"/>
      <c r="E431" s="43" t="s">
        <v>65</v>
      </c>
    </row>
    <row r="432" spans="1:5" ht="15" customHeight="1" x14ac:dyDescent="0.25">
      <c r="A432" s="44"/>
      <c r="B432" s="40"/>
      <c r="C432" s="41"/>
      <c r="D432" s="41"/>
      <c r="E432" s="45"/>
    </row>
    <row r="433" spans="1:5" ht="15" customHeight="1" x14ac:dyDescent="0.2">
      <c r="A433" s="97"/>
      <c r="B433" s="111"/>
      <c r="C433" s="46" t="s">
        <v>48</v>
      </c>
      <c r="D433" s="59" t="s">
        <v>54</v>
      </c>
      <c r="E433" s="46" t="s">
        <v>50</v>
      </c>
    </row>
    <row r="434" spans="1:5" ht="15" customHeight="1" x14ac:dyDescent="0.2">
      <c r="A434" s="122"/>
      <c r="B434" s="121"/>
      <c r="C434" s="100">
        <v>6409</v>
      </c>
      <c r="D434" s="101" t="s">
        <v>86</v>
      </c>
      <c r="E434" s="52">
        <v>-1914642</v>
      </c>
    </row>
    <row r="435" spans="1:5" ht="15" customHeight="1" x14ac:dyDescent="0.2">
      <c r="A435" s="61"/>
      <c r="B435" s="102"/>
      <c r="C435" s="54" t="s">
        <v>52</v>
      </c>
      <c r="D435" s="63"/>
      <c r="E435" s="64">
        <f>SUM(E434:E434)</f>
        <v>-1914642</v>
      </c>
    </row>
    <row r="436" spans="1:5" ht="15" customHeight="1" x14ac:dyDescent="0.2">
      <c r="A436" s="39"/>
      <c r="B436" s="39"/>
      <c r="C436" s="39"/>
      <c r="D436" s="39"/>
      <c r="E436" s="39"/>
    </row>
    <row r="437" spans="1:5" ht="15" customHeight="1" x14ac:dyDescent="0.25">
      <c r="A437" s="40" t="s">
        <v>17</v>
      </c>
      <c r="B437" s="41"/>
      <c r="C437" s="41"/>
      <c r="D437" s="82"/>
      <c r="E437" s="82"/>
    </row>
    <row r="438" spans="1:5" ht="15" customHeight="1" x14ac:dyDescent="0.2">
      <c r="A438" s="42" t="s">
        <v>73</v>
      </c>
      <c r="B438" s="41"/>
      <c r="C438" s="41"/>
      <c r="D438" s="41"/>
      <c r="E438" s="43" t="s">
        <v>123</v>
      </c>
    </row>
    <row r="439" spans="1:5" ht="15" customHeight="1" x14ac:dyDescent="0.2">
      <c r="A439" s="44"/>
      <c r="B439" s="123"/>
      <c r="C439" s="41"/>
      <c r="D439" s="44"/>
      <c r="E439" s="124"/>
    </row>
    <row r="440" spans="1:5" ht="15" customHeight="1" x14ac:dyDescent="0.2">
      <c r="C440" s="85" t="s">
        <v>48</v>
      </c>
      <c r="D440" s="86" t="s">
        <v>54</v>
      </c>
      <c r="E440" s="48" t="s">
        <v>50</v>
      </c>
    </row>
    <row r="441" spans="1:5" ht="15" customHeight="1" x14ac:dyDescent="0.2">
      <c r="C441" s="107">
        <v>6172</v>
      </c>
      <c r="D441" s="69" t="s">
        <v>56</v>
      </c>
      <c r="E441" s="89">
        <v>1914642</v>
      </c>
    </row>
    <row r="442" spans="1:5" ht="15" customHeight="1" x14ac:dyDescent="0.2">
      <c r="C442" s="91" t="s">
        <v>52</v>
      </c>
      <c r="D442" s="92"/>
      <c r="E442" s="93">
        <f>SUM(E441:E441)</f>
        <v>1914642</v>
      </c>
    </row>
    <row r="443" spans="1:5" ht="15" customHeight="1" x14ac:dyDescent="0.2"/>
    <row r="444" spans="1:5" ht="15" customHeight="1" x14ac:dyDescent="0.2"/>
    <row r="445" spans="1:5" ht="15" customHeight="1" x14ac:dyDescent="0.25">
      <c r="A445" s="38" t="s">
        <v>124</v>
      </c>
    </row>
    <row r="446" spans="1:5" ht="15" customHeight="1" x14ac:dyDescent="0.2">
      <c r="A446" s="210" t="s">
        <v>125</v>
      </c>
      <c r="B446" s="210"/>
      <c r="C446" s="210"/>
      <c r="D446" s="210"/>
      <c r="E446" s="210"/>
    </row>
    <row r="447" spans="1:5" ht="15" customHeight="1" x14ac:dyDescent="0.2">
      <c r="A447" s="210"/>
      <c r="B447" s="210"/>
      <c r="C447" s="210"/>
      <c r="D447" s="210"/>
      <c r="E447" s="210"/>
    </row>
    <row r="448" spans="1:5" ht="15" customHeight="1" x14ac:dyDescent="0.2">
      <c r="A448" s="209" t="s">
        <v>126</v>
      </c>
      <c r="B448" s="209"/>
      <c r="C448" s="209"/>
      <c r="D448" s="209"/>
      <c r="E448" s="209"/>
    </row>
    <row r="449" spans="1:5" ht="15" customHeight="1" x14ac:dyDescent="0.2">
      <c r="A449" s="209"/>
      <c r="B449" s="209"/>
      <c r="C449" s="209"/>
      <c r="D449" s="209"/>
      <c r="E449" s="209"/>
    </row>
    <row r="450" spans="1:5" ht="15" customHeight="1" x14ac:dyDescent="0.2">
      <c r="A450" s="209"/>
      <c r="B450" s="209"/>
      <c r="C450" s="209"/>
      <c r="D450" s="209"/>
      <c r="E450" s="209"/>
    </row>
    <row r="451" spans="1:5" ht="15" customHeight="1" x14ac:dyDescent="0.2">
      <c r="A451" s="209"/>
      <c r="B451" s="209"/>
      <c r="C451" s="209"/>
      <c r="D451" s="209"/>
      <c r="E451" s="209"/>
    </row>
    <row r="452" spans="1:5" ht="15" customHeight="1" x14ac:dyDescent="0.2">
      <c r="A452" s="209"/>
      <c r="B452" s="209"/>
      <c r="C452" s="209"/>
      <c r="D452" s="209"/>
      <c r="E452" s="209"/>
    </row>
    <row r="453" spans="1:5" ht="15" customHeight="1" x14ac:dyDescent="0.2">
      <c r="A453" s="209"/>
      <c r="B453" s="209"/>
      <c r="C453" s="209"/>
      <c r="D453" s="209"/>
      <c r="E453" s="209"/>
    </row>
    <row r="454" spans="1:5" ht="15" customHeight="1" x14ac:dyDescent="0.2">
      <c r="A454" s="209"/>
      <c r="B454" s="209"/>
      <c r="C454" s="209"/>
      <c r="D454" s="209"/>
      <c r="E454" s="209"/>
    </row>
    <row r="455" spans="1:5" ht="15" customHeight="1" x14ac:dyDescent="0.2">
      <c r="A455" s="140"/>
      <c r="B455" s="140"/>
      <c r="C455" s="140"/>
      <c r="D455" s="140"/>
      <c r="E455" s="140"/>
    </row>
    <row r="456" spans="1:5" ht="15" customHeight="1" x14ac:dyDescent="0.25">
      <c r="A456" s="40" t="s">
        <v>17</v>
      </c>
      <c r="B456" s="41"/>
      <c r="C456" s="41"/>
      <c r="D456" s="41"/>
      <c r="E456" s="41"/>
    </row>
    <row r="457" spans="1:5" ht="15" customHeight="1" x14ac:dyDescent="0.2">
      <c r="A457" s="42" t="s">
        <v>64</v>
      </c>
      <c r="B457" s="41"/>
      <c r="C457" s="41"/>
      <c r="D457" s="41"/>
      <c r="E457" s="43" t="s">
        <v>65</v>
      </c>
    </row>
    <row r="458" spans="1:5" ht="15" customHeight="1" x14ac:dyDescent="0.25">
      <c r="A458" s="44"/>
      <c r="B458" s="40"/>
      <c r="C458" s="41"/>
      <c r="D458" s="41"/>
      <c r="E458" s="45"/>
    </row>
    <row r="459" spans="1:5" ht="15" customHeight="1" x14ac:dyDescent="0.2">
      <c r="A459" s="97"/>
      <c r="B459" s="111"/>
      <c r="C459" s="46" t="s">
        <v>48</v>
      </c>
      <c r="D459" s="59" t="s">
        <v>54</v>
      </c>
      <c r="E459" s="46" t="s">
        <v>50</v>
      </c>
    </row>
    <row r="460" spans="1:5" ht="15" customHeight="1" x14ac:dyDescent="0.2">
      <c r="A460" s="122"/>
      <c r="B460" s="121"/>
      <c r="C460" s="100">
        <v>6409</v>
      </c>
      <c r="D460" s="101" t="s">
        <v>86</v>
      </c>
      <c r="E460" s="52">
        <v>-5400000</v>
      </c>
    </row>
    <row r="461" spans="1:5" ht="15" customHeight="1" x14ac:dyDescent="0.2">
      <c r="A461" s="61"/>
      <c r="B461" s="102"/>
      <c r="C461" s="54" t="s">
        <v>52</v>
      </c>
      <c r="D461" s="63"/>
      <c r="E461" s="64">
        <f>SUM(E460:E460)</f>
        <v>-5400000</v>
      </c>
    </row>
    <row r="462" spans="1:5" ht="15" customHeight="1" x14ac:dyDescent="0.2">
      <c r="A462" s="140"/>
      <c r="B462" s="140"/>
      <c r="C462" s="140"/>
      <c r="D462" s="140"/>
      <c r="E462" s="140"/>
    </row>
    <row r="463" spans="1:5" ht="15" customHeight="1" x14ac:dyDescent="0.2">
      <c r="A463" s="140"/>
      <c r="B463" s="140"/>
      <c r="C463" s="140"/>
      <c r="D463" s="140"/>
      <c r="E463" s="140"/>
    </row>
    <row r="464" spans="1:5" ht="15" customHeight="1" x14ac:dyDescent="0.2">
      <c r="A464" s="140"/>
      <c r="B464" s="140"/>
      <c r="C464" s="140"/>
      <c r="D464" s="140"/>
      <c r="E464" s="140"/>
    </row>
    <row r="465" spans="1:5" ht="15" customHeight="1" x14ac:dyDescent="0.2">
      <c r="A465" s="140"/>
      <c r="B465" s="140"/>
      <c r="C465" s="140"/>
      <c r="D465" s="140"/>
      <c r="E465" s="140"/>
    </row>
    <row r="466" spans="1:5" ht="15" customHeight="1" x14ac:dyDescent="0.2">
      <c r="A466" s="140"/>
      <c r="B466" s="140"/>
      <c r="C466" s="140"/>
      <c r="D466" s="140"/>
      <c r="E466" s="140"/>
    </row>
    <row r="467" spans="1:5" ht="15" customHeight="1" x14ac:dyDescent="0.2">
      <c r="A467" s="140"/>
      <c r="B467" s="140"/>
      <c r="C467" s="140"/>
      <c r="D467" s="140"/>
      <c r="E467" s="140"/>
    </row>
    <row r="468" spans="1:5" ht="15" customHeight="1" x14ac:dyDescent="0.2">
      <c r="A468" s="140"/>
      <c r="B468" s="140"/>
      <c r="C468" s="140"/>
      <c r="D468" s="140"/>
      <c r="E468" s="140"/>
    </row>
    <row r="469" spans="1:5" ht="15" customHeight="1" x14ac:dyDescent="0.2">
      <c r="A469" s="140"/>
      <c r="B469" s="140"/>
      <c r="C469" s="140"/>
      <c r="D469" s="140"/>
      <c r="E469" s="140"/>
    </row>
    <row r="470" spans="1:5" ht="15" customHeight="1" x14ac:dyDescent="0.25">
      <c r="A470" s="40" t="s">
        <v>17</v>
      </c>
      <c r="B470" s="41"/>
      <c r="C470" s="41"/>
      <c r="D470" s="82"/>
      <c r="E470" s="82"/>
    </row>
    <row r="471" spans="1:5" ht="15" customHeight="1" x14ac:dyDescent="0.2">
      <c r="A471" s="42" t="s">
        <v>97</v>
      </c>
      <c r="B471" s="41"/>
      <c r="C471" s="41"/>
      <c r="D471" s="41"/>
      <c r="E471" s="43" t="s">
        <v>127</v>
      </c>
    </row>
    <row r="472" spans="1:5" ht="15" customHeight="1" x14ac:dyDescent="0.2">
      <c r="A472" s="44"/>
      <c r="B472" s="123"/>
      <c r="C472" s="41"/>
      <c r="D472" s="44"/>
      <c r="E472" s="124"/>
    </row>
    <row r="473" spans="1:5" ht="15" customHeight="1" x14ac:dyDescent="0.2">
      <c r="A473" s="97"/>
      <c r="B473" s="111"/>
      <c r="C473" s="46" t="s">
        <v>48</v>
      </c>
      <c r="D473" s="59" t="s">
        <v>54</v>
      </c>
      <c r="E473" s="46" t="s">
        <v>50</v>
      </c>
    </row>
    <row r="474" spans="1:5" ht="15" customHeight="1" x14ac:dyDescent="0.2">
      <c r="A474" s="112"/>
      <c r="B474" s="122"/>
      <c r="C474" s="100">
        <v>3121</v>
      </c>
      <c r="D474" s="109" t="s">
        <v>99</v>
      </c>
      <c r="E474" s="52">
        <v>3700000</v>
      </c>
    </row>
    <row r="475" spans="1:5" ht="15" customHeight="1" x14ac:dyDescent="0.2">
      <c r="A475" s="112"/>
      <c r="B475" s="122"/>
      <c r="C475" s="100">
        <v>3122</v>
      </c>
      <c r="D475" s="109" t="s">
        <v>99</v>
      </c>
      <c r="E475" s="52">
        <v>1470000</v>
      </c>
    </row>
    <row r="476" spans="1:5" ht="15" customHeight="1" x14ac:dyDescent="0.2">
      <c r="A476" s="112"/>
      <c r="B476" s="122"/>
      <c r="C476" s="100">
        <v>3533</v>
      </c>
      <c r="D476" s="109" t="s">
        <v>99</v>
      </c>
      <c r="E476" s="52">
        <v>230000</v>
      </c>
    </row>
    <row r="477" spans="1:5" ht="15" customHeight="1" x14ac:dyDescent="0.2">
      <c r="A477" s="61"/>
      <c r="B477" s="102"/>
      <c r="C477" s="54" t="s">
        <v>52</v>
      </c>
      <c r="D477" s="63"/>
      <c r="E477" s="64">
        <f>SUM(E474:E476)</f>
        <v>5400000</v>
      </c>
    </row>
    <row r="478" spans="1:5" ht="15" customHeight="1" x14ac:dyDescent="0.2"/>
    <row r="479" spans="1:5" ht="15" customHeight="1" x14ac:dyDescent="0.2"/>
    <row r="480" spans="1:5" ht="15" customHeight="1" x14ac:dyDescent="0.25">
      <c r="A480" s="38" t="s">
        <v>128</v>
      </c>
    </row>
    <row r="481" spans="1:5" ht="15" customHeight="1" x14ac:dyDescent="0.2">
      <c r="A481" s="212" t="s">
        <v>129</v>
      </c>
      <c r="B481" s="212"/>
      <c r="C481" s="212"/>
      <c r="D481" s="212"/>
      <c r="E481" s="212"/>
    </row>
    <row r="482" spans="1:5" ht="15" customHeight="1" x14ac:dyDescent="0.2">
      <c r="A482" s="212"/>
      <c r="B482" s="212"/>
      <c r="C482" s="212"/>
      <c r="D482" s="212"/>
      <c r="E482" s="212"/>
    </row>
    <row r="483" spans="1:5" ht="15" customHeight="1" x14ac:dyDescent="0.2">
      <c r="A483" s="209" t="s">
        <v>130</v>
      </c>
      <c r="B483" s="209"/>
      <c r="C483" s="209"/>
      <c r="D483" s="209"/>
      <c r="E483" s="209"/>
    </row>
    <row r="484" spans="1:5" ht="15" customHeight="1" x14ac:dyDescent="0.2">
      <c r="A484" s="209"/>
      <c r="B484" s="209"/>
      <c r="C484" s="209"/>
      <c r="D484" s="209"/>
      <c r="E484" s="209"/>
    </row>
    <row r="485" spans="1:5" ht="15" customHeight="1" x14ac:dyDescent="0.2">
      <c r="A485" s="209"/>
      <c r="B485" s="209"/>
      <c r="C485" s="209"/>
      <c r="D485" s="209"/>
      <c r="E485" s="209"/>
    </row>
    <row r="486" spans="1:5" ht="15" customHeight="1" x14ac:dyDescent="0.2">
      <c r="A486" s="209"/>
      <c r="B486" s="209"/>
      <c r="C486" s="209"/>
      <c r="D486" s="209"/>
      <c r="E486" s="209"/>
    </row>
    <row r="487" spans="1:5" ht="15" customHeight="1" x14ac:dyDescent="0.2">
      <c r="A487" s="209"/>
      <c r="B487" s="209"/>
      <c r="C487" s="209"/>
      <c r="D487" s="209"/>
      <c r="E487" s="209"/>
    </row>
    <row r="488" spans="1:5" ht="15" customHeight="1" x14ac:dyDescent="0.2">
      <c r="A488" s="209"/>
      <c r="B488" s="209"/>
      <c r="C488" s="209"/>
      <c r="D488" s="209"/>
      <c r="E488" s="209"/>
    </row>
    <row r="489" spans="1:5" ht="15" customHeight="1" x14ac:dyDescent="0.2">
      <c r="A489" s="209"/>
      <c r="B489" s="209"/>
      <c r="C489" s="209"/>
      <c r="D489" s="209"/>
      <c r="E489" s="209"/>
    </row>
    <row r="490" spans="1:5" ht="15" customHeight="1" x14ac:dyDescent="0.2">
      <c r="A490" s="209"/>
      <c r="B490" s="209"/>
      <c r="C490" s="209"/>
      <c r="D490" s="209"/>
      <c r="E490" s="209"/>
    </row>
    <row r="491" spans="1:5" ht="15" customHeight="1" x14ac:dyDescent="0.2">
      <c r="A491" s="140"/>
      <c r="B491" s="140"/>
      <c r="C491" s="140"/>
      <c r="D491" s="140"/>
      <c r="E491" s="140"/>
    </row>
    <row r="492" spans="1:5" ht="15" customHeight="1" x14ac:dyDescent="0.25">
      <c r="A492" s="79" t="s">
        <v>17</v>
      </c>
      <c r="B492" s="71"/>
      <c r="C492" s="71"/>
      <c r="D492" s="71"/>
      <c r="E492" s="71"/>
    </row>
    <row r="493" spans="1:5" ht="15" customHeight="1" x14ac:dyDescent="0.2">
      <c r="A493" s="81" t="s">
        <v>64</v>
      </c>
      <c r="B493" s="71"/>
      <c r="C493" s="71"/>
      <c r="D493" s="71"/>
      <c r="E493" s="72" t="s">
        <v>65</v>
      </c>
    </row>
    <row r="494" spans="1:5" ht="15" customHeight="1" x14ac:dyDescent="0.25">
      <c r="A494" s="79"/>
      <c r="B494" s="82"/>
      <c r="C494" s="71"/>
      <c r="D494" s="71"/>
      <c r="E494" s="84"/>
    </row>
    <row r="495" spans="1:5" ht="15" customHeight="1" x14ac:dyDescent="0.2">
      <c r="A495" s="111"/>
      <c r="B495" s="111"/>
      <c r="C495" s="85" t="s">
        <v>48</v>
      </c>
      <c r="D495" s="59" t="s">
        <v>54</v>
      </c>
      <c r="E495" s="48" t="s">
        <v>50</v>
      </c>
    </row>
    <row r="496" spans="1:5" ht="15" customHeight="1" x14ac:dyDescent="0.2">
      <c r="A496" s="129"/>
      <c r="B496" s="113"/>
      <c r="C496" s="132">
        <v>6409</v>
      </c>
      <c r="D496" s="101" t="s">
        <v>55</v>
      </c>
      <c r="E496" s="150">
        <v>-200000</v>
      </c>
    </row>
    <row r="497" spans="1:5" ht="15" customHeight="1" x14ac:dyDescent="0.2">
      <c r="A497" s="130"/>
      <c r="B497" s="151"/>
      <c r="C497" s="91" t="s">
        <v>52</v>
      </c>
      <c r="D497" s="92"/>
      <c r="E497" s="93">
        <f>E496</f>
        <v>-200000</v>
      </c>
    </row>
    <row r="498" spans="1:5" ht="15" customHeight="1" x14ac:dyDescent="0.2"/>
    <row r="499" spans="1:5" ht="15" customHeight="1" x14ac:dyDescent="0.25">
      <c r="A499" s="79" t="s">
        <v>17</v>
      </c>
      <c r="B499" s="71"/>
      <c r="C499" s="71"/>
      <c r="D499" s="71"/>
      <c r="E499" s="82"/>
    </row>
    <row r="500" spans="1:5" ht="15" customHeight="1" x14ac:dyDescent="0.2">
      <c r="A500" s="42" t="s">
        <v>131</v>
      </c>
      <c r="B500" s="41"/>
      <c r="C500" s="41"/>
      <c r="D500" s="41"/>
      <c r="E500" s="43" t="s">
        <v>132</v>
      </c>
    </row>
    <row r="501" spans="1:5" ht="15" customHeight="1" x14ac:dyDescent="0.2">
      <c r="A501" s="81"/>
      <c r="B501" s="82"/>
      <c r="C501" s="71"/>
      <c r="D501" s="71"/>
      <c r="E501" s="84"/>
    </row>
    <row r="502" spans="1:5" ht="15" customHeight="1" x14ac:dyDescent="0.2">
      <c r="A502" s="111"/>
      <c r="B502" s="111"/>
      <c r="C502" s="85" t="s">
        <v>48</v>
      </c>
      <c r="D502" s="59" t="s">
        <v>54</v>
      </c>
      <c r="E502" s="48" t="s">
        <v>50</v>
      </c>
    </row>
    <row r="503" spans="1:5" ht="15" customHeight="1" x14ac:dyDescent="0.2">
      <c r="A503" s="111"/>
      <c r="B503" s="111"/>
      <c r="C503" s="100">
        <v>2143</v>
      </c>
      <c r="D503" s="101" t="s">
        <v>55</v>
      </c>
      <c r="E503" s="152">
        <v>200000</v>
      </c>
    </row>
    <row r="504" spans="1:5" ht="15" customHeight="1" x14ac:dyDescent="0.2">
      <c r="A504" s="99"/>
      <c r="B504" s="99"/>
      <c r="C504" s="91" t="s">
        <v>52</v>
      </c>
      <c r="D504" s="92"/>
      <c r="E504" s="93">
        <f>SUM(E503:E503)</f>
        <v>200000</v>
      </c>
    </row>
    <row r="505" spans="1:5" ht="15" customHeight="1" x14ac:dyDescent="0.2"/>
    <row r="506" spans="1:5" ht="15" customHeight="1" x14ac:dyDescent="0.2"/>
    <row r="507" spans="1:5" ht="15" customHeight="1" x14ac:dyDescent="0.25">
      <c r="A507" s="38" t="s">
        <v>133</v>
      </c>
    </row>
    <row r="508" spans="1:5" ht="15" customHeight="1" x14ac:dyDescent="0.2">
      <c r="A508" s="212" t="s">
        <v>121</v>
      </c>
      <c r="B508" s="212"/>
      <c r="C508" s="212"/>
      <c r="D508" s="212"/>
      <c r="E508" s="212"/>
    </row>
    <row r="509" spans="1:5" ht="15" customHeight="1" x14ac:dyDescent="0.2">
      <c r="A509" s="212"/>
      <c r="B509" s="212"/>
      <c r="C509" s="212"/>
      <c r="D509" s="212"/>
      <c r="E509" s="212"/>
    </row>
    <row r="510" spans="1:5" ht="15" customHeight="1" x14ac:dyDescent="0.2">
      <c r="A510" s="209" t="s">
        <v>134</v>
      </c>
      <c r="B510" s="209"/>
      <c r="C510" s="209"/>
      <c r="D510" s="209"/>
      <c r="E510" s="209"/>
    </row>
    <row r="511" spans="1:5" ht="15" customHeight="1" x14ac:dyDescent="0.2">
      <c r="A511" s="209"/>
      <c r="B511" s="209"/>
      <c r="C511" s="209"/>
      <c r="D511" s="209"/>
      <c r="E511" s="209"/>
    </row>
    <row r="512" spans="1:5" ht="15" customHeight="1" x14ac:dyDescent="0.2">
      <c r="A512" s="209"/>
      <c r="B512" s="209"/>
      <c r="C512" s="209"/>
      <c r="D512" s="209"/>
      <c r="E512" s="209"/>
    </row>
    <row r="513" spans="1:5" ht="15" customHeight="1" x14ac:dyDescent="0.2">
      <c r="A513" s="209"/>
      <c r="B513" s="209"/>
      <c r="C513" s="209"/>
      <c r="D513" s="209"/>
      <c r="E513" s="209"/>
    </row>
    <row r="514" spans="1:5" ht="15" customHeight="1" x14ac:dyDescent="0.2">
      <c r="A514" s="209"/>
      <c r="B514" s="209"/>
      <c r="C514" s="209"/>
      <c r="D514" s="209"/>
      <c r="E514" s="209"/>
    </row>
    <row r="515" spans="1:5" ht="15" customHeight="1" x14ac:dyDescent="0.2">
      <c r="A515" s="209"/>
      <c r="B515" s="209"/>
      <c r="C515" s="209"/>
      <c r="D515" s="209"/>
      <c r="E515" s="209"/>
    </row>
    <row r="516" spans="1:5" ht="15" customHeight="1" x14ac:dyDescent="0.2">
      <c r="A516" s="209"/>
      <c r="B516" s="209"/>
      <c r="C516" s="209"/>
      <c r="D516" s="209"/>
      <c r="E516" s="209"/>
    </row>
    <row r="517" spans="1:5" ht="15" customHeight="1" x14ac:dyDescent="0.2">
      <c r="A517" s="209"/>
      <c r="B517" s="209"/>
      <c r="C517" s="209"/>
      <c r="D517" s="209"/>
      <c r="E517" s="209"/>
    </row>
    <row r="518" spans="1:5" ht="15" customHeight="1" x14ac:dyDescent="0.2">
      <c r="A518" s="82"/>
      <c r="B518" s="94"/>
      <c r="C518" s="82"/>
      <c r="D518" s="82"/>
      <c r="E518" s="82"/>
    </row>
    <row r="519" spans="1:5" ht="15" customHeight="1" x14ac:dyDescent="0.2">
      <c r="A519" s="82"/>
      <c r="B519" s="94"/>
      <c r="C519" s="82"/>
      <c r="D519" s="82"/>
      <c r="E519" s="82"/>
    </row>
    <row r="520" spans="1:5" ht="15" customHeight="1" x14ac:dyDescent="0.2">
      <c r="A520" s="82"/>
      <c r="B520" s="94"/>
      <c r="C520" s="82"/>
      <c r="D520" s="82"/>
      <c r="E520" s="82"/>
    </row>
    <row r="521" spans="1:5" ht="15" customHeight="1" x14ac:dyDescent="0.2">
      <c r="A521" s="82"/>
      <c r="B521" s="94"/>
      <c r="C521" s="82"/>
      <c r="D521" s="82"/>
      <c r="E521" s="82"/>
    </row>
    <row r="522" spans="1:5" ht="15" customHeight="1" x14ac:dyDescent="0.25">
      <c r="A522" s="79" t="s">
        <v>17</v>
      </c>
      <c r="B522" s="71"/>
      <c r="C522" s="71"/>
      <c r="D522" s="71"/>
      <c r="E522" s="71"/>
    </row>
    <row r="523" spans="1:5" ht="15" customHeight="1" x14ac:dyDescent="0.2">
      <c r="A523" s="81" t="s">
        <v>64</v>
      </c>
      <c r="B523" s="71"/>
      <c r="C523" s="71"/>
      <c r="D523" s="71"/>
      <c r="E523" s="72" t="s">
        <v>65</v>
      </c>
    </row>
    <row r="524" spans="1:5" ht="15" customHeight="1" x14ac:dyDescent="0.25">
      <c r="A524" s="79"/>
      <c r="B524" s="82"/>
      <c r="C524" s="71"/>
      <c r="D524" s="71"/>
      <c r="E524" s="84"/>
    </row>
    <row r="525" spans="1:5" ht="15" customHeight="1" x14ac:dyDescent="0.2">
      <c r="A525" s="111"/>
      <c r="B525" s="111"/>
      <c r="C525" s="85" t="s">
        <v>48</v>
      </c>
      <c r="D525" s="59" t="s">
        <v>54</v>
      </c>
      <c r="E525" s="48" t="s">
        <v>50</v>
      </c>
    </row>
    <row r="526" spans="1:5" ht="15" customHeight="1" x14ac:dyDescent="0.2">
      <c r="A526" s="129"/>
      <c r="B526" s="113"/>
      <c r="C526" s="132">
        <v>6409</v>
      </c>
      <c r="D526" s="67" t="s">
        <v>55</v>
      </c>
      <c r="E526" s="150">
        <v>-885000</v>
      </c>
    </row>
    <row r="527" spans="1:5" ht="15" customHeight="1" x14ac:dyDescent="0.2">
      <c r="A527" s="130"/>
      <c r="B527" s="151"/>
      <c r="C527" s="91" t="s">
        <v>52</v>
      </c>
      <c r="D527" s="92"/>
      <c r="E527" s="93">
        <f>E526</f>
        <v>-885000</v>
      </c>
    </row>
    <row r="528" spans="1:5" ht="15" customHeight="1" x14ac:dyDescent="0.2">
      <c r="A528" s="82"/>
      <c r="B528" s="94"/>
      <c r="C528" s="82"/>
      <c r="D528" s="82"/>
      <c r="E528" s="82"/>
    </row>
    <row r="529" spans="1:5" ht="15" customHeight="1" x14ac:dyDescent="0.25">
      <c r="A529" s="79" t="s">
        <v>17</v>
      </c>
      <c r="B529" s="80"/>
      <c r="C529" s="71"/>
      <c r="D529" s="71"/>
      <c r="E529" s="71"/>
    </row>
    <row r="530" spans="1:5" ht="15" customHeight="1" x14ac:dyDescent="0.2">
      <c r="A530" s="42" t="s">
        <v>73</v>
      </c>
      <c r="B530" s="41"/>
      <c r="C530" s="41"/>
      <c r="D530" s="41"/>
      <c r="E530" s="43" t="s">
        <v>135</v>
      </c>
    </row>
    <row r="531" spans="1:5" ht="15" customHeight="1" x14ac:dyDescent="0.2">
      <c r="A531" s="82"/>
      <c r="B531" s="95"/>
      <c r="C531" s="71"/>
      <c r="D531" s="82"/>
      <c r="E531" s="96"/>
    </row>
    <row r="532" spans="1:5" ht="15" customHeight="1" x14ac:dyDescent="0.2">
      <c r="B532" s="97"/>
      <c r="C532" s="85" t="s">
        <v>48</v>
      </c>
      <c r="D532" s="98" t="s">
        <v>54</v>
      </c>
      <c r="E532" s="85" t="s">
        <v>50</v>
      </c>
    </row>
    <row r="533" spans="1:5" ht="15" customHeight="1" x14ac:dyDescent="0.2">
      <c r="B533" s="99"/>
      <c r="C533" s="107">
        <v>3322</v>
      </c>
      <c r="D533" s="69" t="s">
        <v>56</v>
      </c>
      <c r="E533" s="68">
        <v>180000</v>
      </c>
    </row>
    <row r="534" spans="1:5" ht="15" customHeight="1" x14ac:dyDescent="0.2">
      <c r="B534" s="99"/>
      <c r="C534" s="107">
        <v>3636</v>
      </c>
      <c r="D534" s="101" t="s">
        <v>69</v>
      </c>
      <c r="E534" s="68">
        <v>705000</v>
      </c>
    </row>
    <row r="535" spans="1:5" ht="15" customHeight="1" x14ac:dyDescent="0.2">
      <c r="B535" s="102"/>
      <c r="C535" s="91" t="s">
        <v>52</v>
      </c>
      <c r="D535" s="103"/>
      <c r="E535" s="104">
        <f>SUM(E533:E534)</f>
        <v>885000</v>
      </c>
    </row>
    <row r="536" spans="1:5" ht="15" customHeight="1" x14ac:dyDescent="0.2"/>
    <row r="537" spans="1:5" ht="15" customHeight="1" x14ac:dyDescent="0.2"/>
    <row r="538" spans="1:5" ht="15" customHeight="1" x14ac:dyDescent="0.25">
      <c r="A538" s="38" t="s">
        <v>136</v>
      </c>
    </row>
    <row r="539" spans="1:5" ht="15" customHeight="1" x14ac:dyDescent="0.2">
      <c r="A539" s="212" t="s">
        <v>137</v>
      </c>
      <c r="B539" s="212"/>
      <c r="C539" s="212"/>
      <c r="D539" s="212"/>
      <c r="E539" s="212"/>
    </row>
    <row r="540" spans="1:5" ht="15" customHeight="1" x14ac:dyDescent="0.2">
      <c r="A540" s="212"/>
      <c r="B540" s="212"/>
      <c r="C540" s="212"/>
      <c r="D540" s="212"/>
      <c r="E540" s="212"/>
    </row>
    <row r="541" spans="1:5" ht="15" customHeight="1" x14ac:dyDescent="0.2">
      <c r="A541" s="209" t="s">
        <v>138</v>
      </c>
      <c r="B541" s="209"/>
      <c r="C541" s="209"/>
      <c r="D541" s="209"/>
      <c r="E541" s="209"/>
    </row>
    <row r="542" spans="1:5" ht="15" customHeight="1" x14ac:dyDescent="0.2">
      <c r="A542" s="209"/>
      <c r="B542" s="209"/>
      <c r="C542" s="209"/>
      <c r="D542" s="209"/>
      <c r="E542" s="209"/>
    </row>
    <row r="543" spans="1:5" ht="15" customHeight="1" x14ac:dyDescent="0.2">
      <c r="A543" s="209"/>
      <c r="B543" s="209"/>
      <c r="C543" s="209"/>
      <c r="D543" s="209"/>
      <c r="E543" s="209"/>
    </row>
    <row r="544" spans="1:5" ht="15" customHeight="1" x14ac:dyDescent="0.2">
      <c r="A544" s="209"/>
      <c r="B544" s="209"/>
      <c r="C544" s="209"/>
      <c r="D544" s="209"/>
      <c r="E544" s="209"/>
    </row>
    <row r="545" spans="1:5" ht="15" customHeight="1" x14ac:dyDescent="0.2">
      <c r="A545" s="209"/>
      <c r="B545" s="209"/>
      <c r="C545" s="209"/>
      <c r="D545" s="209"/>
      <c r="E545" s="209"/>
    </row>
    <row r="546" spans="1:5" ht="15" customHeight="1" x14ac:dyDescent="0.2">
      <c r="A546" s="209"/>
      <c r="B546" s="209"/>
      <c r="C546" s="209"/>
      <c r="D546" s="209"/>
      <c r="E546" s="209"/>
    </row>
    <row r="547" spans="1:5" ht="15" customHeight="1" x14ac:dyDescent="0.2">
      <c r="A547" s="209"/>
      <c r="B547" s="209"/>
      <c r="C547" s="209"/>
      <c r="D547" s="209"/>
      <c r="E547" s="209"/>
    </row>
    <row r="548" spans="1:5" ht="15" customHeight="1" x14ac:dyDescent="0.2">
      <c r="A548" s="209"/>
      <c r="B548" s="209"/>
      <c r="C548" s="209"/>
      <c r="D548" s="209"/>
      <c r="E548" s="209"/>
    </row>
    <row r="549" spans="1:5" ht="15" customHeight="1" x14ac:dyDescent="0.2">
      <c r="A549" s="209"/>
      <c r="B549" s="209"/>
      <c r="C549" s="209"/>
      <c r="D549" s="209"/>
      <c r="E549" s="209"/>
    </row>
    <row r="550" spans="1:5" ht="15" customHeight="1" x14ac:dyDescent="0.2">
      <c r="A550" s="82"/>
      <c r="B550" s="94"/>
      <c r="C550" s="82"/>
      <c r="D550" s="82"/>
      <c r="E550" s="82"/>
    </row>
    <row r="551" spans="1:5" ht="15" customHeight="1" x14ac:dyDescent="0.25">
      <c r="A551" s="79" t="s">
        <v>17</v>
      </c>
      <c r="B551" s="71"/>
      <c r="C551" s="71"/>
      <c r="D551" s="71"/>
      <c r="E551" s="71"/>
    </row>
    <row r="552" spans="1:5" ht="15" customHeight="1" x14ac:dyDescent="0.2">
      <c r="A552" s="81" t="s">
        <v>64</v>
      </c>
      <c r="B552" s="71"/>
      <c r="C552" s="71"/>
      <c r="D552" s="71"/>
      <c r="E552" s="72" t="s">
        <v>65</v>
      </c>
    </row>
    <row r="553" spans="1:5" ht="15" customHeight="1" x14ac:dyDescent="0.25">
      <c r="A553" s="79"/>
      <c r="B553" s="82"/>
      <c r="C553" s="71"/>
      <c r="D553" s="71"/>
      <c r="E553" s="84"/>
    </row>
    <row r="554" spans="1:5" ht="15" customHeight="1" x14ac:dyDescent="0.2">
      <c r="A554" s="111"/>
      <c r="B554" s="111"/>
      <c r="C554" s="85" t="s">
        <v>48</v>
      </c>
      <c r="D554" s="59" t="s">
        <v>54</v>
      </c>
      <c r="E554" s="48" t="s">
        <v>50</v>
      </c>
    </row>
    <row r="555" spans="1:5" ht="15" customHeight="1" x14ac:dyDescent="0.2">
      <c r="A555" s="129"/>
      <c r="B555" s="113"/>
      <c r="C555" s="132">
        <v>6409</v>
      </c>
      <c r="D555" s="67" t="s">
        <v>55</v>
      </c>
      <c r="E555" s="150">
        <v>-30000</v>
      </c>
    </row>
    <row r="556" spans="1:5" ht="15" customHeight="1" x14ac:dyDescent="0.2">
      <c r="A556" s="130"/>
      <c r="B556" s="151"/>
      <c r="C556" s="91" t="s">
        <v>52</v>
      </c>
      <c r="D556" s="92"/>
      <c r="E556" s="93">
        <f>E555</f>
        <v>-30000</v>
      </c>
    </row>
    <row r="557" spans="1:5" ht="15" customHeight="1" x14ac:dyDescent="0.2">
      <c r="A557" s="82"/>
      <c r="B557" s="94"/>
      <c r="C557" s="82"/>
      <c r="D557" s="82"/>
      <c r="E557" s="82"/>
    </row>
    <row r="558" spans="1:5" ht="15" customHeight="1" x14ac:dyDescent="0.25">
      <c r="A558" s="79" t="s">
        <v>17</v>
      </c>
      <c r="B558" s="80"/>
      <c r="C558" s="71"/>
      <c r="D558" s="71"/>
      <c r="E558" s="71"/>
    </row>
    <row r="559" spans="1:5" ht="15" customHeight="1" x14ac:dyDescent="0.2">
      <c r="A559" s="81" t="s">
        <v>67</v>
      </c>
      <c r="B559" s="71"/>
      <c r="C559" s="71"/>
      <c r="D559" s="71"/>
      <c r="E559" s="72" t="s">
        <v>68</v>
      </c>
    </row>
    <row r="560" spans="1:5" ht="15" customHeight="1" x14ac:dyDescent="0.2">
      <c r="A560" s="82"/>
      <c r="B560" s="95"/>
      <c r="C560" s="71"/>
      <c r="D560" s="82"/>
      <c r="E560" s="96"/>
    </row>
    <row r="561" spans="1:5" ht="15" customHeight="1" x14ac:dyDescent="0.2">
      <c r="B561" s="97"/>
      <c r="C561" s="85" t="s">
        <v>48</v>
      </c>
      <c r="D561" s="98" t="s">
        <v>54</v>
      </c>
      <c r="E561" s="85" t="s">
        <v>50</v>
      </c>
    </row>
    <row r="562" spans="1:5" ht="15" customHeight="1" x14ac:dyDescent="0.2">
      <c r="B562" s="99"/>
      <c r="C562" s="107">
        <v>3429</v>
      </c>
      <c r="D562" s="67" t="s">
        <v>55</v>
      </c>
      <c r="E562" s="68">
        <v>30000</v>
      </c>
    </row>
    <row r="563" spans="1:5" ht="15" customHeight="1" x14ac:dyDescent="0.2">
      <c r="B563" s="102"/>
      <c r="C563" s="91" t="s">
        <v>52</v>
      </c>
      <c r="D563" s="103"/>
      <c r="E563" s="104">
        <f>SUM(E562:E562)</f>
        <v>30000</v>
      </c>
    </row>
    <row r="564" spans="1:5" ht="15" customHeight="1" x14ac:dyDescent="0.2"/>
    <row r="565" spans="1:5" ht="15" customHeight="1" x14ac:dyDescent="0.2"/>
    <row r="566" spans="1:5" ht="15" customHeight="1" x14ac:dyDescent="0.2"/>
    <row r="567" spans="1:5" ht="15" customHeight="1" x14ac:dyDescent="0.2"/>
    <row r="568" spans="1:5" ht="15" customHeight="1" x14ac:dyDescent="0.2"/>
    <row r="569" spans="1:5" ht="15" customHeight="1" x14ac:dyDescent="0.2"/>
    <row r="570" spans="1:5" ht="15" customHeight="1" x14ac:dyDescent="0.2"/>
    <row r="571" spans="1:5" ht="15" customHeight="1" x14ac:dyDescent="0.2"/>
    <row r="572" spans="1:5" ht="15" customHeight="1" x14ac:dyDescent="0.2"/>
    <row r="573" spans="1:5" ht="15" customHeight="1" x14ac:dyDescent="0.2"/>
    <row r="574" spans="1:5" ht="15" customHeight="1" x14ac:dyDescent="0.25">
      <c r="A574" s="38" t="s">
        <v>139</v>
      </c>
    </row>
    <row r="575" spans="1:5" ht="15" customHeight="1" x14ac:dyDescent="0.2">
      <c r="A575" s="212" t="s">
        <v>140</v>
      </c>
      <c r="B575" s="212"/>
      <c r="C575" s="212"/>
      <c r="D575" s="212"/>
      <c r="E575" s="212"/>
    </row>
    <row r="576" spans="1:5" ht="15" customHeight="1" x14ac:dyDescent="0.2">
      <c r="A576" s="212"/>
      <c r="B576" s="212"/>
      <c r="C576" s="212"/>
      <c r="D576" s="212"/>
      <c r="E576" s="212"/>
    </row>
    <row r="577" spans="1:5" ht="15" customHeight="1" x14ac:dyDescent="0.2">
      <c r="A577" s="209" t="s">
        <v>141</v>
      </c>
      <c r="B577" s="209"/>
      <c r="C577" s="209"/>
      <c r="D577" s="209"/>
      <c r="E577" s="209"/>
    </row>
    <row r="578" spans="1:5" ht="15" customHeight="1" x14ac:dyDescent="0.2">
      <c r="A578" s="209"/>
      <c r="B578" s="209"/>
      <c r="C578" s="209"/>
      <c r="D578" s="209"/>
      <c r="E578" s="209"/>
    </row>
    <row r="579" spans="1:5" ht="15" customHeight="1" x14ac:dyDescent="0.2">
      <c r="A579" s="209"/>
      <c r="B579" s="209"/>
      <c r="C579" s="209"/>
      <c r="D579" s="209"/>
      <c r="E579" s="209"/>
    </row>
    <row r="580" spans="1:5" ht="15" customHeight="1" x14ac:dyDescent="0.2">
      <c r="A580" s="209"/>
      <c r="B580" s="209"/>
      <c r="C580" s="209"/>
      <c r="D580" s="209"/>
      <c r="E580" s="209"/>
    </row>
    <row r="581" spans="1:5" ht="15" customHeight="1" x14ac:dyDescent="0.2">
      <c r="A581" s="209"/>
      <c r="B581" s="209"/>
      <c r="C581" s="209"/>
      <c r="D581" s="209"/>
      <c r="E581" s="209"/>
    </row>
    <row r="582" spans="1:5" ht="15" customHeight="1" x14ac:dyDescent="0.2">
      <c r="A582" s="209"/>
      <c r="B582" s="209"/>
      <c r="C582" s="209"/>
      <c r="D582" s="209"/>
      <c r="E582" s="209"/>
    </row>
    <row r="583" spans="1:5" ht="15" customHeight="1" x14ac:dyDescent="0.2">
      <c r="A583" s="209"/>
      <c r="B583" s="209"/>
      <c r="C583" s="209"/>
      <c r="D583" s="209"/>
      <c r="E583" s="209"/>
    </row>
    <row r="584" spans="1:5" ht="15" customHeight="1" x14ac:dyDescent="0.2">
      <c r="A584" s="209"/>
      <c r="B584" s="209"/>
      <c r="C584" s="209"/>
      <c r="D584" s="209"/>
      <c r="E584" s="209"/>
    </row>
    <row r="585" spans="1:5" ht="15" customHeight="1" x14ac:dyDescent="0.2">
      <c r="A585" s="209"/>
      <c r="B585" s="209"/>
      <c r="C585" s="209"/>
      <c r="D585" s="209"/>
      <c r="E585" s="209"/>
    </row>
    <row r="586" spans="1:5" ht="15" customHeight="1" x14ac:dyDescent="0.2">
      <c r="A586" s="140"/>
      <c r="B586" s="140"/>
      <c r="C586" s="140"/>
      <c r="D586" s="140"/>
      <c r="E586" s="140"/>
    </row>
    <row r="587" spans="1:5" ht="15" customHeight="1" x14ac:dyDescent="0.25">
      <c r="A587" s="79" t="s">
        <v>17</v>
      </c>
      <c r="B587" s="71"/>
      <c r="C587" s="71"/>
      <c r="D587" s="71"/>
      <c r="E587" s="71"/>
    </row>
    <row r="588" spans="1:5" ht="15" customHeight="1" x14ac:dyDescent="0.2">
      <c r="A588" s="81" t="s">
        <v>64</v>
      </c>
      <c r="B588" s="71"/>
      <c r="C588" s="71"/>
      <c r="D588" s="71"/>
      <c r="E588" s="72" t="s">
        <v>65</v>
      </c>
    </row>
    <row r="589" spans="1:5" ht="15" customHeight="1" x14ac:dyDescent="0.25">
      <c r="A589" s="79"/>
      <c r="B589" s="82"/>
      <c r="C589" s="71"/>
      <c r="D589" s="71"/>
      <c r="E589" s="84"/>
    </row>
    <row r="590" spans="1:5" ht="15" customHeight="1" x14ac:dyDescent="0.2">
      <c r="A590" s="111"/>
      <c r="B590" s="111"/>
      <c r="C590" s="85" t="s">
        <v>48</v>
      </c>
      <c r="D590" s="59" t="s">
        <v>54</v>
      </c>
      <c r="E590" s="48" t="s">
        <v>50</v>
      </c>
    </row>
    <row r="591" spans="1:5" ht="15" customHeight="1" x14ac:dyDescent="0.2">
      <c r="A591" s="129"/>
      <c r="B591" s="113"/>
      <c r="C591" s="132">
        <v>6409</v>
      </c>
      <c r="D591" s="101" t="s">
        <v>55</v>
      </c>
      <c r="E591" s="150">
        <v>-18415000</v>
      </c>
    </row>
    <row r="592" spans="1:5" ht="15" customHeight="1" x14ac:dyDescent="0.2">
      <c r="A592" s="130"/>
      <c r="B592" s="151"/>
      <c r="C592" s="91" t="s">
        <v>52</v>
      </c>
      <c r="D592" s="92"/>
      <c r="E592" s="93">
        <f>E591</f>
        <v>-18415000</v>
      </c>
    </row>
    <row r="593" spans="1:5" ht="15" customHeight="1" x14ac:dyDescent="0.2"/>
    <row r="594" spans="1:5" ht="15" customHeight="1" x14ac:dyDescent="0.25">
      <c r="A594" s="79" t="s">
        <v>17</v>
      </c>
      <c r="B594" s="71"/>
      <c r="C594" s="71"/>
      <c r="D594" s="71"/>
      <c r="E594" s="82"/>
    </row>
    <row r="595" spans="1:5" ht="15" customHeight="1" x14ac:dyDescent="0.2">
      <c r="A595" s="42" t="s">
        <v>45</v>
      </c>
      <c r="B595" s="71"/>
      <c r="C595" s="71"/>
      <c r="D595" s="71"/>
      <c r="E595" s="72" t="s">
        <v>46</v>
      </c>
    </row>
    <row r="596" spans="1:5" ht="15" customHeight="1" x14ac:dyDescent="0.2">
      <c r="A596" s="81"/>
      <c r="B596" s="82"/>
      <c r="C596" s="71"/>
      <c r="D596" s="71"/>
      <c r="E596" s="84"/>
    </row>
    <row r="597" spans="1:5" ht="15" customHeight="1" x14ac:dyDescent="0.2">
      <c r="A597" s="111"/>
      <c r="B597" s="111"/>
      <c r="C597" s="85" t="s">
        <v>48</v>
      </c>
      <c r="D597" s="59" t="s">
        <v>54</v>
      </c>
      <c r="E597" s="48" t="s">
        <v>50</v>
      </c>
    </row>
    <row r="598" spans="1:5" ht="15" customHeight="1" x14ac:dyDescent="0.2">
      <c r="A598" s="111"/>
      <c r="B598" s="111"/>
      <c r="C598" s="100">
        <v>3313</v>
      </c>
      <c r="D598" s="101" t="s">
        <v>142</v>
      </c>
      <c r="E598" s="152">
        <v>400000</v>
      </c>
    </row>
    <row r="599" spans="1:5" ht="15" customHeight="1" x14ac:dyDescent="0.2">
      <c r="A599" s="111"/>
      <c r="B599" s="111"/>
      <c r="C599" s="100">
        <v>3319</v>
      </c>
      <c r="D599" s="101" t="s">
        <v>55</v>
      </c>
      <c r="E599" s="152">
        <v>300000</v>
      </c>
    </row>
    <row r="600" spans="1:5" ht="15" customHeight="1" x14ac:dyDescent="0.2">
      <c r="A600" s="111"/>
      <c r="B600" s="111"/>
      <c r="C600" s="100">
        <v>3419</v>
      </c>
      <c r="D600" s="101" t="s">
        <v>55</v>
      </c>
      <c r="E600" s="152">
        <f>1500000+1980000</f>
        <v>3480000</v>
      </c>
    </row>
    <row r="601" spans="1:5" ht="15" customHeight="1" x14ac:dyDescent="0.2">
      <c r="A601" s="111"/>
      <c r="B601" s="111"/>
      <c r="C601" s="100">
        <v>3419</v>
      </c>
      <c r="D601" s="101" t="s">
        <v>142</v>
      </c>
      <c r="E601" s="152">
        <v>70000</v>
      </c>
    </row>
    <row r="602" spans="1:5" ht="15" customHeight="1" x14ac:dyDescent="0.2">
      <c r="A602" s="111"/>
      <c r="B602" s="111"/>
      <c r="C602" s="100">
        <v>3419</v>
      </c>
      <c r="D602" s="101" t="s">
        <v>69</v>
      </c>
      <c r="E602" s="152">
        <v>12400000</v>
      </c>
    </row>
    <row r="603" spans="1:5" ht="15" customHeight="1" x14ac:dyDescent="0.2">
      <c r="A603" s="111"/>
      <c r="B603" s="111"/>
      <c r="C603" s="100">
        <v>3429</v>
      </c>
      <c r="D603" s="101" t="s">
        <v>55</v>
      </c>
      <c r="E603" s="152">
        <v>600000</v>
      </c>
    </row>
    <row r="604" spans="1:5" ht="15" customHeight="1" x14ac:dyDescent="0.2">
      <c r="A604" s="111"/>
      <c r="B604" s="111"/>
      <c r="C604" s="100">
        <v>3429</v>
      </c>
      <c r="D604" s="69" t="s">
        <v>56</v>
      </c>
      <c r="E604" s="152">
        <v>400000</v>
      </c>
    </row>
    <row r="605" spans="1:5" ht="15" customHeight="1" x14ac:dyDescent="0.2">
      <c r="A605" s="111"/>
      <c r="B605" s="111"/>
      <c r="C605" s="100">
        <v>3429</v>
      </c>
      <c r="D605" s="101" t="s">
        <v>69</v>
      </c>
      <c r="E605" s="152">
        <v>265000</v>
      </c>
    </row>
    <row r="606" spans="1:5" ht="15" customHeight="1" x14ac:dyDescent="0.2">
      <c r="A606" s="111"/>
      <c r="B606" s="111"/>
      <c r="C606" s="100">
        <v>5512</v>
      </c>
      <c r="D606" s="101" t="s">
        <v>69</v>
      </c>
      <c r="E606" s="152">
        <v>500000</v>
      </c>
    </row>
    <row r="607" spans="1:5" ht="15" customHeight="1" x14ac:dyDescent="0.2">
      <c r="A607" s="99"/>
      <c r="B607" s="99"/>
      <c r="C607" s="91" t="s">
        <v>52</v>
      </c>
      <c r="D607" s="92"/>
      <c r="E607" s="93">
        <f>SUM(E598:E606)</f>
        <v>18415000</v>
      </c>
    </row>
    <row r="608" spans="1:5" ht="15" customHeight="1" x14ac:dyDescent="0.2"/>
    <row r="609" spans="1:5" ht="15" customHeight="1" x14ac:dyDescent="0.2"/>
    <row r="610" spans="1:5" ht="15" customHeight="1" x14ac:dyDescent="0.25">
      <c r="A610" s="38" t="s">
        <v>143</v>
      </c>
    </row>
    <row r="611" spans="1:5" ht="15" customHeight="1" x14ac:dyDescent="0.2">
      <c r="A611" s="212" t="s">
        <v>144</v>
      </c>
      <c r="B611" s="212"/>
      <c r="C611" s="212"/>
      <c r="D611" s="212"/>
      <c r="E611" s="212"/>
    </row>
    <row r="612" spans="1:5" ht="15" customHeight="1" x14ac:dyDescent="0.2">
      <c r="A612" s="212"/>
      <c r="B612" s="212"/>
      <c r="C612" s="212"/>
      <c r="D612" s="212"/>
      <c r="E612" s="212"/>
    </row>
    <row r="613" spans="1:5" ht="15" customHeight="1" x14ac:dyDescent="0.2">
      <c r="A613" s="209" t="s">
        <v>145</v>
      </c>
      <c r="B613" s="209"/>
      <c r="C613" s="209"/>
      <c r="D613" s="209"/>
      <c r="E613" s="209"/>
    </row>
    <row r="614" spans="1:5" ht="15" customHeight="1" x14ac:dyDescent="0.2">
      <c r="A614" s="209"/>
      <c r="B614" s="209"/>
      <c r="C614" s="209"/>
      <c r="D614" s="209"/>
      <c r="E614" s="209"/>
    </row>
    <row r="615" spans="1:5" ht="15" customHeight="1" x14ac:dyDescent="0.2">
      <c r="A615" s="209"/>
      <c r="B615" s="209"/>
      <c r="C615" s="209"/>
      <c r="D615" s="209"/>
      <c r="E615" s="209"/>
    </row>
    <row r="616" spans="1:5" ht="15" customHeight="1" x14ac:dyDescent="0.2">
      <c r="A616" s="209"/>
      <c r="B616" s="209"/>
      <c r="C616" s="209"/>
      <c r="D616" s="209"/>
      <c r="E616" s="209"/>
    </row>
    <row r="617" spans="1:5" ht="15" customHeight="1" x14ac:dyDescent="0.2">
      <c r="A617" s="209"/>
      <c r="B617" s="209"/>
      <c r="C617" s="209"/>
      <c r="D617" s="209"/>
      <c r="E617" s="209"/>
    </row>
    <row r="618" spans="1:5" ht="15" customHeight="1" x14ac:dyDescent="0.2">
      <c r="A618" s="209"/>
      <c r="B618" s="209"/>
      <c r="C618" s="209"/>
      <c r="D618" s="209"/>
      <c r="E618" s="209"/>
    </row>
    <row r="619" spans="1:5" ht="15" customHeight="1" x14ac:dyDescent="0.2">
      <c r="A619" s="209"/>
      <c r="B619" s="209"/>
      <c r="C619" s="209"/>
      <c r="D619" s="209"/>
      <c r="E619" s="209"/>
    </row>
    <row r="620" spans="1:5" ht="15" customHeight="1" x14ac:dyDescent="0.2">
      <c r="A620" s="209"/>
      <c r="B620" s="209"/>
      <c r="C620" s="209"/>
      <c r="D620" s="209"/>
      <c r="E620" s="209"/>
    </row>
    <row r="621" spans="1:5" ht="15" customHeight="1" x14ac:dyDescent="0.2">
      <c r="A621" s="140"/>
      <c r="B621" s="140"/>
      <c r="C621" s="140"/>
      <c r="D621" s="140"/>
      <c r="E621" s="140"/>
    </row>
    <row r="622" spans="1:5" ht="15" customHeight="1" x14ac:dyDescent="0.2">
      <c r="A622" s="140"/>
      <c r="B622" s="140"/>
      <c r="C622" s="140"/>
      <c r="D622" s="140"/>
      <c r="E622" s="140"/>
    </row>
    <row r="623" spans="1:5" ht="15" customHeight="1" x14ac:dyDescent="0.2">
      <c r="A623" s="140"/>
      <c r="B623" s="140"/>
      <c r="C623" s="140"/>
      <c r="D623" s="140"/>
      <c r="E623" s="140"/>
    </row>
    <row r="624" spans="1:5" ht="15" customHeight="1" x14ac:dyDescent="0.2">
      <c r="A624" s="140"/>
      <c r="B624" s="140"/>
      <c r="C624" s="140"/>
      <c r="D624" s="140"/>
      <c r="E624" s="140"/>
    </row>
    <row r="625" spans="1:5" ht="15" customHeight="1" x14ac:dyDescent="0.25">
      <c r="A625" s="79" t="s">
        <v>17</v>
      </c>
      <c r="B625" s="71"/>
      <c r="C625" s="71"/>
      <c r="D625" s="71"/>
      <c r="E625" s="71"/>
    </row>
    <row r="626" spans="1:5" ht="15" customHeight="1" x14ac:dyDescent="0.2">
      <c r="A626" s="81" t="s">
        <v>64</v>
      </c>
      <c r="B626" s="71"/>
      <c r="C626" s="71"/>
      <c r="D626" s="71"/>
      <c r="E626" s="72" t="s">
        <v>65</v>
      </c>
    </row>
    <row r="627" spans="1:5" ht="15" customHeight="1" x14ac:dyDescent="0.25">
      <c r="A627" s="79"/>
      <c r="B627" s="82"/>
      <c r="C627" s="71"/>
      <c r="D627" s="71"/>
      <c r="E627" s="84"/>
    </row>
    <row r="628" spans="1:5" ht="15" customHeight="1" x14ac:dyDescent="0.2">
      <c r="A628" s="111"/>
      <c r="B628" s="111"/>
      <c r="C628" s="85" t="s">
        <v>48</v>
      </c>
      <c r="D628" s="59" t="s">
        <v>54</v>
      </c>
      <c r="E628" s="48" t="s">
        <v>50</v>
      </c>
    </row>
    <row r="629" spans="1:5" ht="15" customHeight="1" x14ac:dyDescent="0.2">
      <c r="A629" s="129"/>
      <c r="B629" s="113"/>
      <c r="C629" s="132">
        <v>6409</v>
      </c>
      <c r="D629" s="67" t="s">
        <v>55</v>
      </c>
      <c r="E629" s="150">
        <v>-500000</v>
      </c>
    </row>
    <row r="630" spans="1:5" ht="15" customHeight="1" x14ac:dyDescent="0.2">
      <c r="A630" s="130"/>
      <c r="B630" s="151"/>
      <c r="C630" s="91" t="s">
        <v>52</v>
      </c>
      <c r="D630" s="92"/>
      <c r="E630" s="93">
        <f>E629</f>
        <v>-500000</v>
      </c>
    </row>
    <row r="631" spans="1:5" ht="15" customHeight="1" x14ac:dyDescent="0.2"/>
    <row r="632" spans="1:5" ht="15" customHeight="1" x14ac:dyDescent="0.25">
      <c r="A632" s="79" t="s">
        <v>17</v>
      </c>
      <c r="B632" s="71"/>
      <c r="C632" s="71"/>
      <c r="D632" s="71"/>
      <c r="E632" s="82"/>
    </row>
    <row r="633" spans="1:5" ht="15" customHeight="1" x14ac:dyDescent="0.2">
      <c r="A633" s="81" t="s">
        <v>115</v>
      </c>
      <c r="B633" s="127"/>
      <c r="C633" s="127"/>
      <c r="D633" s="127"/>
      <c r="E633" s="127" t="s">
        <v>116</v>
      </c>
    </row>
    <row r="634" spans="1:5" ht="15" customHeight="1" x14ac:dyDescent="0.2">
      <c r="A634" s="81"/>
      <c r="B634" s="82"/>
      <c r="C634" s="71"/>
      <c r="D634" s="71"/>
      <c r="E634" s="84"/>
    </row>
    <row r="635" spans="1:5" ht="15" customHeight="1" x14ac:dyDescent="0.2">
      <c r="A635" s="111"/>
      <c r="B635" s="111"/>
      <c r="C635" s="85" t="s">
        <v>48</v>
      </c>
      <c r="D635" s="59" t="s">
        <v>54</v>
      </c>
      <c r="E635" s="48" t="s">
        <v>50</v>
      </c>
    </row>
    <row r="636" spans="1:5" ht="15" customHeight="1" x14ac:dyDescent="0.2">
      <c r="A636" s="111"/>
      <c r="B636" s="111"/>
      <c r="C636" s="100">
        <v>3599</v>
      </c>
      <c r="D636" s="67" t="s">
        <v>55</v>
      </c>
      <c r="E636" s="152">
        <v>500000</v>
      </c>
    </row>
    <row r="637" spans="1:5" ht="15" customHeight="1" x14ac:dyDescent="0.2">
      <c r="A637" s="99"/>
      <c r="B637" s="99"/>
      <c r="C637" s="91" t="s">
        <v>52</v>
      </c>
      <c r="D637" s="92"/>
      <c r="E637" s="93">
        <f>SUM(E636:E636)</f>
        <v>500000</v>
      </c>
    </row>
    <row r="638" spans="1:5" ht="15" customHeight="1" x14ac:dyDescent="0.2"/>
    <row r="639" spans="1:5" ht="15" customHeight="1" x14ac:dyDescent="0.2"/>
    <row r="640" spans="1:5" ht="15" customHeight="1" x14ac:dyDescent="0.25">
      <c r="A640" s="38" t="s">
        <v>146</v>
      </c>
    </row>
    <row r="641" spans="1:5" ht="15" customHeight="1" x14ac:dyDescent="0.2">
      <c r="A641" s="210" t="s">
        <v>125</v>
      </c>
      <c r="B641" s="210"/>
      <c r="C641" s="210"/>
      <c r="D641" s="210"/>
      <c r="E641" s="210"/>
    </row>
    <row r="642" spans="1:5" ht="15" customHeight="1" x14ac:dyDescent="0.2">
      <c r="A642" s="210"/>
      <c r="B642" s="210"/>
      <c r="C642" s="210"/>
      <c r="D642" s="210"/>
      <c r="E642" s="210"/>
    </row>
    <row r="643" spans="1:5" ht="15" customHeight="1" x14ac:dyDescent="0.2">
      <c r="A643" s="209" t="s">
        <v>147</v>
      </c>
      <c r="B643" s="209"/>
      <c r="C643" s="209"/>
      <c r="D643" s="209"/>
      <c r="E643" s="209"/>
    </row>
    <row r="644" spans="1:5" ht="15" customHeight="1" x14ac:dyDescent="0.2">
      <c r="A644" s="209"/>
      <c r="B644" s="209"/>
      <c r="C644" s="209"/>
      <c r="D644" s="209"/>
      <c r="E644" s="209"/>
    </row>
    <row r="645" spans="1:5" ht="15" customHeight="1" x14ac:dyDescent="0.2">
      <c r="A645" s="209"/>
      <c r="B645" s="209"/>
      <c r="C645" s="209"/>
      <c r="D645" s="209"/>
      <c r="E645" s="209"/>
    </row>
    <row r="646" spans="1:5" ht="15" customHeight="1" x14ac:dyDescent="0.2">
      <c r="A646" s="209"/>
      <c r="B646" s="209"/>
      <c r="C646" s="209"/>
      <c r="D646" s="209"/>
      <c r="E646" s="209"/>
    </row>
    <row r="647" spans="1:5" ht="15" customHeight="1" x14ac:dyDescent="0.2">
      <c r="A647" s="209"/>
      <c r="B647" s="209"/>
      <c r="C647" s="209"/>
      <c r="D647" s="209"/>
      <c r="E647" s="209"/>
    </row>
    <row r="648" spans="1:5" ht="15" customHeight="1" x14ac:dyDescent="0.2">
      <c r="A648" s="209"/>
      <c r="B648" s="209"/>
      <c r="C648" s="209"/>
      <c r="D648" s="209"/>
      <c r="E648" s="209"/>
    </row>
    <row r="649" spans="1:5" ht="15" customHeight="1" x14ac:dyDescent="0.2">
      <c r="A649" s="209"/>
      <c r="B649" s="209"/>
      <c r="C649" s="209"/>
      <c r="D649" s="209"/>
      <c r="E649" s="209"/>
    </row>
    <row r="650" spans="1:5" ht="15" customHeight="1" x14ac:dyDescent="0.2">
      <c r="A650" s="209"/>
      <c r="B650" s="209"/>
      <c r="C650" s="209"/>
      <c r="D650" s="209"/>
      <c r="E650" s="209"/>
    </row>
    <row r="651" spans="1:5" ht="15" customHeight="1" x14ac:dyDescent="0.2"/>
    <row r="652" spans="1:5" ht="15" customHeight="1" x14ac:dyDescent="0.25">
      <c r="A652" s="79" t="s">
        <v>17</v>
      </c>
      <c r="B652" s="71"/>
      <c r="C652" s="71"/>
      <c r="D652" s="71"/>
      <c r="E652" s="82"/>
    </row>
    <row r="653" spans="1:5" ht="15" customHeight="1" x14ac:dyDescent="0.2">
      <c r="A653" s="81" t="s">
        <v>64</v>
      </c>
      <c r="B653" s="71"/>
      <c r="C653" s="71"/>
      <c r="D653" s="71"/>
      <c r="E653" s="72" t="s">
        <v>65</v>
      </c>
    </row>
    <row r="654" spans="1:5" ht="15" customHeight="1" x14ac:dyDescent="0.2">
      <c r="A654" s="81"/>
      <c r="B654" s="82"/>
      <c r="C654" s="71"/>
      <c r="D654" s="71"/>
      <c r="E654" s="84"/>
    </row>
    <row r="655" spans="1:5" ht="15" customHeight="1" x14ac:dyDescent="0.2">
      <c r="A655" s="111"/>
      <c r="B655" s="111"/>
      <c r="C655" s="85" t="s">
        <v>48</v>
      </c>
      <c r="D655" s="59" t="s">
        <v>54</v>
      </c>
      <c r="E655" s="48" t="s">
        <v>50</v>
      </c>
    </row>
    <row r="656" spans="1:5" ht="15" customHeight="1" x14ac:dyDescent="0.2">
      <c r="A656" s="111"/>
      <c r="B656" s="111"/>
      <c r="C656" s="132">
        <v>6409</v>
      </c>
      <c r="D656" s="101" t="s">
        <v>86</v>
      </c>
      <c r="E656" s="108">
        <v>-500000</v>
      </c>
    </row>
    <row r="657" spans="1:5" ht="15" customHeight="1" x14ac:dyDescent="0.2">
      <c r="A657" s="99"/>
      <c r="B657" s="99"/>
      <c r="C657" s="91" t="s">
        <v>52</v>
      </c>
      <c r="D657" s="92"/>
      <c r="E657" s="93">
        <f>SUM(E656:E656)</f>
        <v>-500000</v>
      </c>
    </row>
    <row r="658" spans="1:5" ht="15" customHeight="1" x14ac:dyDescent="0.2"/>
    <row r="659" spans="1:5" ht="15" customHeight="1" x14ac:dyDescent="0.25">
      <c r="A659" s="79" t="s">
        <v>17</v>
      </c>
      <c r="B659" s="71"/>
      <c r="C659" s="71"/>
      <c r="D659" s="71"/>
      <c r="E659" s="71"/>
    </row>
    <row r="660" spans="1:5" ht="15" customHeight="1" x14ac:dyDescent="0.2">
      <c r="A660" s="42" t="s">
        <v>97</v>
      </c>
      <c r="B660" s="71"/>
      <c r="C660" s="71"/>
      <c r="D660" s="71"/>
      <c r="E660" s="72" t="s">
        <v>148</v>
      </c>
    </row>
    <row r="661" spans="1:5" ht="15" customHeight="1" x14ac:dyDescent="0.2">
      <c r="A661" s="153"/>
      <c r="B661" s="154"/>
      <c r="C661" s="71"/>
      <c r="D661" s="71"/>
      <c r="E661" s="84"/>
    </row>
    <row r="662" spans="1:5" ht="15" customHeight="1" x14ac:dyDescent="0.25">
      <c r="A662" s="38"/>
      <c r="B662" s="85" t="s">
        <v>149</v>
      </c>
      <c r="C662" s="85" t="s">
        <v>48</v>
      </c>
      <c r="D662" s="86" t="s">
        <v>54</v>
      </c>
      <c r="E662" s="46" t="s">
        <v>50</v>
      </c>
    </row>
    <row r="663" spans="1:5" ht="15" customHeight="1" x14ac:dyDescent="0.25">
      <c r="A663" s="38"/>
      <c r="B663" s="134">
        <v>14</v>
      </c>
      <c r="C663" s="100"/>
      <c r="D663" s="101" t="s">
        <v>99</v>
      </c>
      <c r="E663" s="155">
        <v>500000</v>
      </c>
    </row>
    <row r="664" spans="1:5" ht="15" customHeight="1" x14ac:dyDescent="0.25">
      <c r="A664" s="38"/>
      <c r="B664" s="134"/>
      <c r="C664" s="91" t="s">
        <v>52</v>
      </c>
      <c r="D664" s="92"/>
      <c r="E664" s="93">
        <f>SUM(E663:E663)</f>
        <v>500000</v>
      </c>
    </row>
    <row r="665" spans="1:5" ht="15" customHeight="1" x14ac:dyDescent="0.2"/>
    <row r="666" spans="1:5" ht="15" customHeight="1" x14ac:dyDescent="0.2"/>
    <row r="667" spans="1:5" ht="15" customHeight="1" x14ac:dyDescent="0.25">
      <c r="A667" s="38" t="s">
        <v>150</v>
      </c>
    </row>
    <row r="668" spans="1:5" ht="15" customHeight="1" x14ac:dyDescent="0.2">
      <c r="A668" s="210" t="s">
        <v>125</v>
      </c>
      <c r="B668" s="210"/>
      <c r="C668" s="210"/>
      <c r="D668" s="210"/>
      <c r="E668" s="210"/>
    </row>
    <row r="669" spans="1:5" ht="15" customHeight="1" x14ac:dyDescent="0.2">
      <c r="A669" s="210"/>
      <c r="B669" s="210"/>
      <c r="C669" s="210"/>
      <c r="D669" s="210"/>
      <c r="E669" s="210"/>
    </row>
    <row r="670" spans="1:5" ht="15" customHeight="1" x14ac:dyDescent="0.2">
      <c r="A670" s="209" t="s">
        <v>151</v>
      </c>
      <c r="B670" s="209"/>
      <c r="C670" s="209"/>
      <c r="D670" s="209"/>
      <c r="E670" s="209"/>
    </row>
    <row r="671" spans="1:5" ht="15" customHeight="1" x14ac:dyDescent="0.2">
      <c r="A671" s="209"/>
      <c r="B671" s="209"/>
      <c r="C671" s="209"/>
      <c r="D671" s="209"/>
      <c r="E671" s="209"/>
    </row>
    <row r="672" spans="1:5" ht="15" customHeight="1" x14ac:dyDescent="0.2">
      <c r="A672" s="209"/>
      <c r="B672" s="209"/>
      <c r="C672" s="209"/>
      <c r="D672" s="209"/>
      <c r="E672" s="209"/>
    </row>
    <row r="673" spans="1:5" ht="15" customHeight="1" x14ac:dyDescent="0.2">
      <c r="A673" s="209"/>
      <c r="B673" s="209"/>
      <c r="C673" s="209"/>
      <c r="D673" s="209"/>
      <c r="E673" s="209"/>
    </row>
    <row r="674" spans="1:5" ht="15" customHeight="1" x14ac:dyDescent="0.2">
      <c r="A674" s="209"/>
      <c r="B674" s="209"/>
      <c r="C674" s="209"/>
      <c r="D674" s="209"/>
      <c r="E674" s="209"/>
    </row>
    <row r="675" spans="1:5" ht="15" customHeight="1" x14ac:dyDescent="0.2">
      <c r="A675" s="209"/>
      <c r="B675" s="209"/>
      <c r="C675" s="209"/>
      <c r="D675" s="209"/>
      <c r="E675" s="209"/>
    </row>
    <row r="676" spans="1:5" ht="15" customHeight="1" x14ac:dyDescent="0.2">
      <c r="A676" s="209"/>
      <c r="B676" s="209"/>
      <c r="C676" s="209"/>
      <c r="D676" s="209"/>
      <c r="E676" s="209"/>
    </row>
    <row r="677" spans="1:5" ht="15" customHeight="1" x14ac:dyDescent="0.2"/>
    <row r="678" spans="1:5" ht="15" customHeight="1" x14ac:dyDescent="0.25">
      <c r="A678" s="79" t="s">
        <v>17</v>
      </c>
      <c r="B678" s="71"/>
      <c r="C678" s="71"/>
      <c r="D678" s="71"/>
      <c r="E678" s="71"/>
    </row>
    <row r="679" spans="1:5" ht="15" customHeight="1" x14ac:dyDescent="0.2">
      <c r="A679" s="42" t="s">
        <v>97</v>
      </c>
      <c r="B679" s="71"/>
      <c r="C679" s="71"/>
      <c r="D679" s="71"/>
      <c r="E679" s="72" t="s">
        <v>148</v>
      </c>
    </row>
    <row r="680" spans="1:5" ht="15" customHeight="1" x14ac:dyDescent="0.2">
      <c r="A680" s="153"/>
      <c r="B680" s="154"/>
      <c r="C680" s="71"/>
      <c r="D680" s="71"/>
      <c r="E680" s="84"/>
    </row>
    <row r="681" spans="1:5" ht="15" customHeight="1" x14ac:dyDescent="0.25">
      <c r="A681" s="38"/>
      <c r="B681" s="85" t="s">
        <v>149</v>
      </c>
      <c r="C681" s="85" t="s">
        <v>48</v>
      </c>
      <c r="D681" s="86" t="s">
        <v>54</v>
      </c>
      <c r="E681" s="46" t="s">
        <v>50</v>
      </c>
    </row>
    <row r="682" spans="1:5" ht="15" customHeight="1" x14ac:dyDescent="0.25">
      <c r="A682" s="38"/>
      <c r="B682" s="134">
        <v>10</v>
      </c>
      <c r="C682" s="100"/>
      <c r="D682" s="101" t="s">
        <v>99</v>
      </c>
      <c r="E682" s="155">
        <v>-27150000</v>
      </c>
    </row>
    <row r="683" spans="1:5" ht="15" customHeight="1" x14ac:dyDescent="0.25">
      <c r="A683" s="38"/>
      <c r="B683" s="134">
        <v>14</v>
      </c>
      <c r="C683" s="100"/>
      <c r="D683" s="156" t="s">
        <v>99</v>
      </c>
      <c r="E683" s="155">
        <v>-10000000</v>
      </c>
    </row>
    <row r="684" spans="1:5" ht="15" customHeight="1" x14ac:dyDescent="0.25">
      <c r="A684" s="38"/>
      <c r="B684" s="134">
        <v>11</v>
      </c>
      <c r="C684" s="100"/>
      <c r="D684" s="156" t="s">
        <v>99</v>
      </c>
      <c r="E684" s="155">
        <f>-7500000-97740</f>
        <v>-7597740</v>
      </c>
    </row>
    <row r="685" spans="1:5" ht="15" customHeight="1" x14ac:dyDescent="0.25">
      <c r="A685" s="38"/>
      <c r="B685" s="134">
        <v>11</v>
      </c>
      <c r="C685" s="100"/>
      <c r="D685" s="101" t="s">
        <v>78</v>
      </c>
      <c r="E685" s="155">
        <v>-5090000</v>
      </c>
    </row>
    <row r="686" spans="1:5" ht="15" customHeight="1" x14ac:dyDescent="0.25">
      <c r="A686" s="38"/>
      <c r="B686" s="134">
        <v>13</v>
      </c>
      <c r="C686" s="100"/>
      <c r="D686" s="156" t="s">
        <v>99</v>
      </c>
      <c r="E686" s="155">
        <v>-16500000</v>
      </c>
    </row>
    <row r="687" spans="1:5" ht="15" customHeight="1" x14ac:dyDescent="0.25">
      <c r="A687" s="38"/>
      <c r="B687" s="134">
        <v>13</v>
      </c>
      <c r="C687" s="100"/>
      <c r="D687" s="101" t="s">
        <v>78</v>
      </c>
      <c r="E687" s="155">
        <v>-5000000</v>
      </c>
    </row>
    <row r="688" spans="1:5" ht="15" customHeight="1" x14ac:dyDescent="0.25">
      <c r="A688" s="38"/>
      <c r="B688" s="134">
        <v>12</v>
      </c>
      <c r="C688" s="100"/>
      <c r="D688" s="156" t="s">
        <v>99</v>
      </c>
      <c r="E688" s="155">
        <v>-1631600</v>
      </c>
    </row>
    <row r="689" spans="1:5" ht="15" customHeight="1" x14ac:dyDescent="0.25">
      <c r="A689" s="38"/>
      <c r="B689" s="134"/>
      <c r="C689" s="91" t="s">
        <v>52</v>
      </c>
      <c r="D689" s="92"/>
      <c r="E689" s="93">
        <f>SUM(E682:E688)</f>
        <v>-72969340</v>
      </c>
    </row>
    <row r="690" spans="1:5" ht="15" customHeight="1" x14ac:dyDescent="0.2"/>
    <row r="691" spans="1:5" ht="15" customHeight="1" x14ac:dyDescent="0.25">
      <c r="A691" s="40" t="s">
        <v>17</v>
      </c>
      <c r="B691" s="41"/>
      <c r="C691" s="41"/>
      <c r="D691" s="82"/>
      <c r="E691" s="82"/>
    </row>
    <row r="692" spans="1:5" ht="15" customHeight="1" x14ac:dyDescent="0.2">
      <c r="A692" s="42" t="s">
        <v>97</v>
      </c>
      <c r="B692" s="41"/>
      <c r="C692" s="41"/>
      <c r="D692" s="41"/>
      <c r="E692" s="43" t="s">
        <v>127</v>
      </c>
    </row>
    <row r="693" spans="1:5" ht="15" customHeight="1" x14ac:dyDescent="0.2">
      <c r="A693" s="44"/>
      <c r="B693" s="123"/>
      <c r="C693" s="41"/>
      <c r="D693" s="44"/>
      <c r="E693" s="124"/>
    </row>
    <row r="694" spans="1:5" ht="15" customHeight="1" x14ac:dyDescent="0.2">
      <c r="C694" s="85" t="s">
        <v>48</v>
      </c>
      <c r="D694" s="86" t="s">
        <v>54</v>
      </c>
      <c r="E694" s="48" t="s">
        <v>50</v>
      </c>
    </row>
    <row r="695" spans="1:5" ht="15" customHeight="1" x14ac:dyDescent="0.2">
      <c r="C695" s="107">
        <v>3529</v>
      </c>
      <c r="D695" s="101" t="s">
        <v>99</v>
      </c>
      <c r="E695" s="89">
        <v>-70000</v>
      </c>
    </row>
    <row r="696" spans="1:5" ht="15" customHeight="1" x14ac:dyDescent="0.2">
      <c r="C696" s="107">
        <v>4357</v>
      </c>
      <c r="D696" s="101" t="s">
        <v>99</v>
      </c>
      <c r="E696" s="89">
        <f>-489000-1511000</f>
        <v>-2000000</v>
      </c>
    </row>
    <row r="697" spans="1:5" ht="15" customHeight="1" x14ac:dyDescent="0.2">
      <c r="C697" s="91" t="s">
        <v>52</v>
      </c>
      <c r="D697" s="92"/>
      <c r="E697" s="93">
        <f>SUM(E695:E696)</f>
        <v>-2070000</v>
      </c>
    </row>
    <row r="698" spans="1:5" ht="15" customHeight="1" x14ac:dyDescent="0.2"/>
    <row r="699" spans="1:5" ht="15" customHeight="1" x14ac:dyDescent="0.25">
      <c r="A699" s="79" t="s">
        <v>17</v>
      </c>
      <c r="B699" s="71"/>
      <c r="C699" s="71"/>
      <c r="D699" s="71"/>
      <c r="E699" s="82"/>
    </row>
    <row r="700" spans="1:5" ht="15" customHeight="1" x14ac:dyDescent="0.2">
      <c r="A700" s="81" t="s">
        <v>64</v>
      </c>
      <c r="B700" s="71"/>
      <c r="C700" s="71"/>
      <c r="D700" s="71"/>
      <c r="E700" s="72" t="s">
        <v>65</v>
      </c>
    </row>
    <row r="701" spans="1:5" ht="15" customHeight="1" x14ac:dyDescent="0.2">
      <c r="A701" s="81"/>
      <c r="B701" s="82"/>
      <c r="C701" s="71"/>
      <c r="D701" s="71"/>
      <c r="E701" s="84"/>
    </row>
    <row r="702" spans="1:5" ht="15" customHeight="1" x14ac:dyDescent="0.2">
      <c r="A702" s="111"/>
      <c r="B702" s="111"/>
      <c r="C702" s="85" t="s">
        <v>48</v>
      </c>
      <c r="D702" s="59" t="s">
        <v>54</v>
      </c>
      <c r="E702" s="48" t="s">
        <v>50</v>
      </c>
    </row>
    <row r="703" spans="1:5" ht="15" customHeight="1" x14ac:dyDescent="0.2">
      <c r="A703" s="111"/>
      <c r="B703" s="111"/>
      <c r="C703" s="132">
        <v>6409</v>
      </c>
      <c r="D703" s="101" t="s">
        <v>86</v>
      </c>
      <c r="E703" s="108">
        <v>75039340</v>
      </c>
    </row>
    <row r="704" spans="1:5" ht="15" customHeight="1" x14ac:dyDescent="0.2">
      <c r="A704" s="99"/>
      <c r="B704" s="99"/>
      <c r="C704" s="91" t="s">
        <v>52</v>
      </c>
      <c r="D704" s="92"/>
      <c r="E704" s="93">
        <f>SUM(E703:E703)</f>
        <v>75039340</v>
      </c>
    </row>
    <row r="705" spans="1:5" ht="15" customHeight="1" x14ac:dyDescent="0.2"/>
    <row r="706" spans="1:5" ht="15" customHeight="1" x14ac:dyDescent="0.2"/>
    <row r="707" spans="1:5" ht="15" customHeight="1" x14ac:dyDescent="0.25">
      <c r="A707" s="38" t="s">
        <v>152</v>
      </c>
    </row>
    <row r="708" spans="1:5" ht="15" customHeight="1" x14ac:dyDescent="0.2">
      <c r="A708" s="210" t="s">
        <v>153</v>
      </c>
      <c r="B708" s="210"/>
      <c r="C708" s="210"/>
      <c r="D708" s="210"/>
      <c r="E708" s="210"/>
    </row>
    <row r="709" spans="1:5" ht="15" customHeight="1" x14ac:dyDescent="0.2">
      <c r="A709" s="210"/>
      <c r="B709" s="210"/>
      <c r="C709" s="210"/>
      <c r="D709" s="210"/>
      <c r="E709" s="210"/>
    </row>
    <row r="710" spans="1:5" ht="15" customHeight="1" x14ac:dyDescent="0.2">
      <c r="A710" s="209" t="s">
        <v>154</v>
      </c>
      <c r="B710" s="209"/>
      <c r="C710" s="209"/>
      <c r="D710" s="209"/>
      <c r="E710" s="209"/>
    </row>
    <row r="711" spans="1:5" ht="15" customHeight="1" x14ac:dyDescent="0.2">
      <c r="A711" s="209"/>
      <c r="B711" s="209"/>
      <c r="C711" s="209"/>
      <c r="D711" s="209"/>
      <c r="E711" s="209"/>
    </row>
    <row r="712" spans="1:5" ht="15" customHeight="1" x14ac:dyDescent="0.2">
      <c r="A712" s="209"/>
      <c r="B712" s="209"/>
      <c r="C712" s="209"/>
      <c r="D712" s="209"/>
      <c r="E712" s="209"/>
    </row>
    <row r="713" spans="1:5" ht="15" customHeight="1" x14ac:dyDescent="0.2">
      <c r="A713" s="209"/>
      <c r="B713" s="209"/>
      <c r="C713" s="209"/>
      <c r="D713" s="209"/>
      <c r="E713" s="209"/>
    </row>
    <row r="714" spans="1:5" ht="15" customHeight="1" x14ac:dyDescent="0.2">
      <c r="A714" s="209"/>
      <c r="B714" s="209"/>
      <c r="C714" s="209"/>
      <c r="D714" s="209"/>
      <c r="E714" s="209"/>
    </row>
    <row r="715" spans="1:5" ht="15" customHeight="1" x14ac:dyDescent="0.2">
      <c r="A715" s="209"/>
      <c r="B715" s="209"/>
      <c r="C715" s="209"/>
      <c r="D715" s="209"/>
      <c r="E715" s="209"/>
    </row>
    <row r="716" spans="1:5" ht="15" customHeight="1" x14ac:dyDescent="0.2">
      <c r="A716" s="39"/>
      <c r="B716" s="39"/>
      <c r="C716" s="39"/>
      <c r="D716" s="39"/>
      <c r="E716" s="39"/>
    </row>
    <row r="717" spans="1:5" ht="15" customHeight="1" x14ac:dyDescent="0.25">
      <c r="A717" s="79" t="s">
        <v>17</v>
      </c>
    </row>
    <row r="718" spans="1:5" ht="15" customHeight="1" x14ac:dyDescent="0.2">
      <c r="A718" s="81" t="s">
        <v>131</v>
      </c>
      <c r="B718" s="80"/>
      <c r="C718" s="71"/>
      <c r="D718" s="71"/>
      <c r="E718" s="72" t="s">
        <v>132</v>
      </c>
    </row>
    <row r="719" spans="1:5" ht="15" customHeight="1" x14ac:dyDescent="0.2">
      <c r="A719" s="81"/>
      <c r="B719" s="82"/>
      <c r="C719" s="71"/>
      <c r="D719" s="71"/>
      <c r="E719" s="84"/>
    </row>
    <row r="720" spans="1:5" ht="15" customHeight="1" x14ac:dyDescent="0.2">
      <c r="A720" s="111"/>
      <c r="B720" s="111"/>
      <c r="C720" s="85" t="s">
        <v>48</v>
      </c>
      <c r="D720" s="59" t="s">
        <v>54</v>
      </c>
      <c r="E720" s="46" t="s">
        <v>50</v>
      </c>
    </row>
    <row r="721" spans="1:5" ht="15" customHeight="1" x14ac:dyDescent="0.2">
      <c r="A721" s="129"/>
      <c r="B721" s="113"/>
      <c r="C721" s="107">
        <v>6113</v>
      </c>
      <c r="D721" s="101" t="s">
        <v>78</v>
      </c>
      <c r="E721" s="108">
        <v>-75000</v>
      </c>
    </row>
    <row r="722" spans="1:5" ht="15" customHeight="1" x14ac:dyDescent="0.2">
      <c r="A722" s="99"/>
      <c r="B722" s="99"/>
      <c r="C722" s="91" t="s">
        <v>52</v>
      </c>
      <c r="D722" s="69"/>
      <c r="E722" s="93">
        <f>SUM(E721:E721)</f>
        <v>-75000</v>
      </c>
    </row>
    <row r="723" spans="1:5" ht="15" customHeight="1" x14ac:dyDescent="0.2"/>
    <row r="724" spans="1:5" ht="15" customHeight="1" x14ac:dyDescent="0.2"/>
    <row r="725" spans="1:5" ht="15" customHeight="1" x14ac:dyDescent="0.2"/>
    <row r="726" spans="1:5" ht="15" customHeight="1" x14ac:dyDescent="0.2"/>
    <row r="727" spans="1:5" ht="15" customHeight="1" x14ac:dyDescent="0.2"/>
    <row r="728" spans="1:5" ht="15" customHeight="1" x14ac:dyDescent="0.2"/>
    <row r="729" spans="1:5" ht="15" customHeight="1" x14ac:dyDescent="0.2"/>
    <row r="730" spans="1:5" ht="15" customHeight="1" x14ac:dyDescent="0.25">
      <c r="A730" s="79" t="s">
        <v>17</v>
      </c>
      <c r="B730" s="71"/>
      <c r="C730" s="71"/>
      <c r="D730" s="71"/>
      <c r="E730" s="71"/>
    </row>
    <row r="731" spans="1:5" ht="15" customHeight="1" x14ac:dyDescent="0.2">
      <c r="A731" s="81" t="s">
        <v>84</v>
      </c>
      <c r="B731" s="71"/>
      <c r="C731" s="71"/>
      <c r="D731" s="71"/>
      <c r="E731" s="72" t="s">
        <v>85</v>
      </c>
    </row>
    <row r="732" spans="1:5" ht="15" customHeight="1" x14ac:dyDescent="0.25">
      <c r="A732" s="79"/>
      <c r="B732" s="82"/>
      <c r="C732" s="71"/>
      <c r="D732" s="71"/>
      <c r="E732" s="84"/>
    </row>
    <row r="733" spans="1:5" ht="15" customHeight="1" x14ac:dyDescent="0.2">
      <c r="A733" s="97"/>
      <c r="B733" s="97"/>
      <c r="C733" s="85" t="s">
        <v>48</v>
      </c>
      <c r="D733" s="59" t="s">
        <v>54</v>
      </c>
      <c r="E733" s="48" t="s">
        <v>50</v>
      </c>
    </row>
    <row r="734" spans="1:5" ht="15" customHeight="1" x14ac:dyDescent="0.2">
      <c r="A734" s="120"/>
      <c r="B734" s="121"/>
      <c r="C734" s="107">
        <v>6172</v>
      </c>
      <c r="D734" s="101" t="s">
        <v>77</v>
      </c>
      <c r="E734" s="108">
        <v>75000</v>
      </c>
    </row>
    <row r="735" spans="1:5" ht="15" customHeight="1" x14ac:dyDescent="0.2">
      <c r="A735" s="122"/>
      <c r="B735" s="121"/>
      <c r="C735" s="91" t="s">
        <v>52</v>
      </c>
      <c r="D735" s="92"/>
      <c r="E735" s="93">
        <f>SUM(E734:E734)</f>
        <v>75000</v>
      </c>
    </row>
    <row r="736" spans="1:5" ht="15" customHeight="1" x14ac:dyDescent="0.2"/>
    <row r="737" spans="1:5" ht="15" customHeight="1" x14ac:dyDescent="0.25">
      <c r="A737" s="38" t="s">
        <v>155</v>
      </c>
    </row>
    <row r="738" spans="1:5" ht="15" customHeight="1" x14ac:dyDescent="0.2">
      <c r="A738" s="210" t="s">
        <v>156</v>
      </c>
      <c r="B738" s="210"/>
      <c r="C738" s="210"/>
      <c r="D738" s="210"/>
      <c r="E738" s="210"/>
    </row>
    <row r="739" spans="1:5" ht="15" customHeight="1" x14ac:dyDescent="0.2">
      <c r="A739" s="210"/>
      <c r="B739" s="210"/>
      <c r="C739" s="210"/>
      <c r="D739" s="210"/>
      <c r="E739" s="210"/>
    </row>
    <row r="740" spans="1:5" ht="15" customHeight="1" x14ac:dyDescent="0.2">
      <c r="A740" s="209" t="s">
        <v>157</v>
      </c>
      <c r="B740" s="209"/>
      <c r="C740" s="209"/>
      <c r="D740" s="209"/>
      <c r="E740" s="209"/>
    </row>
    <row r="741" spans="1:5" ht="15" customHeight="1" x14ac:dyDescent="0.2">
      <c r="A741" s="209"/>
      <c r="B741" s="209"/>
      <c r="C741" s="209"/>
      <c r="D741" s="209"/>
      <c r="E741" s="209"/>
    </row>
    <row r="742" spans="1:5" ht="15" customHeight="1" x14ac:dyDescent="0.2">
      <c r="A742" s="209"/>
      <c r="B742" s="209"/>
      <c r="C742" s="209"/>
      <c r="D742" s="209"/>
      <c r="E742" s="209"/>
    </row>
    <row r="743" spans="1:5" ht="15" customHeight="1" x14ac:dyDescent="0.2">
      <c r="A743" s="209"/>
      <c r="B743" s="209"/>
      <c r="C743" s="209"/>
      <c r="D743" s="209"/>
      <c r="E743" s="209"/>
    </row>
    <row r="744" spans="1:5" ht="15" customHeight="1" x14ac:dyDescent="0.2">
      <c r="A744" s="209"/>
      <c r="B744" s="209"/>
      <c r="C744" s="209"/>
      <c r="D744" s="209"/>
      <c r="E744" s="209"/>
    </row>
    <row r="745" spans="1:5" ht="15" customHeight="1" x14ac:dyDescent="0.2">
      <c r="A745" s="209"/>
      <c r="B745" s="209"/>
      <c r="C745" s="209"/>
      <c r="D745" s="209"/>
      <c r="E745" s="209"/>
    </row>
    <row r="746" spans="1:5" ht="15" customHeight="1" x14ac:dyDescent="0.2">
      <c r="A746" s="39"/>
      <c r="B746" s="39"/>
      <c r="C746" s="39"/>
      <c r="D746" s="39"/>
      <c r="E746" s="39"/>
    </row>
    <row r="747" spans="1:5" ht="15" customHeight="1" x14ac:dyDescent="0.25">
      <c r="A747" s="79" t="s">
        <v>17</v>
      </c>
    </row>
    <row r="748" spans="1:5" ht="15" customHeight="1" x14ac:dyDescent="0.2">
      <c r="A748" s="42" t="s">
        <v>97</v>
      </c>
      <c r="B748" s="80"/>
      <c r="C748" s="71"/>
      <c r="D748" s="71"/>
      <c r="E748" s="72" t="s">
        <v>148</v>
      </c>
    </row>
    <row r="749" spans="1:5" ht="15" customHeight="1" x14ac:dyDescent="0.2">
      <c r="A749" s="81"/>
      <c r="B749" s="82"/>
      <c r="C749" s="71"/>
      <c r="D749" s="71"/>
      <c r="E749" s="84"/>
    </row>
    <row r="750" spans="1:5" ht="15" customHeight="1" x14ac:dyDescent="0.2">
      <c r="A750" s="111"/>
      <c r="B750" s="111"/>
      <c r="C750" s="85" t="s">
        <v>48</v>
      </c>
      <c r="D750" s="59" t="s">
        <v>54</v>
      </c>
      <c r="E750" s="46" t="s">
        <v>50</v>
      </c>
    </row>
    <row r="751" spans="1:5" ht="15" customHeight="1" x14ac:dyDescent="0.2">
      <c r="A751" s="129"/>
      <c r="B751" s="113"/>
      <c r="C751" s="107">
        <v>6172</v>
      </c>
      <c r="D751" s="101" t="s">
        <v>78</v>
      </c>
      <c r="E751" s="108">
        <v>-75000</v>
      </c>
    </row>
    <row r="752" spans="1:5" ht="15" customHeight="1" x14ac:dyDescent="0.2">
      <c r="A752" s="99"/>
      <c r="B752" s="99"/>
      <c r="C752" s="91" t="s">
        <v>52</v>
      </c>
      <c r="D752" s="69"/>
      <c r="E752" s="93">
        <f>SUM(E751:E751)</f>
        <v>-75000</v>
      </c>
    </row>
    <row r="753" spans="1:5" ht="15" customHeight="1" x14ac:dyDescent="0.2"/>
    <row r="754" spans="1:5" ht="15" customHeight="1" x14ac:dyDescent="0.25">
      <c r="A754" s="79" t="s">
        <v>17</v>
      </c>
      <c r="B754" s="71"/>
      <c r="C754" s="71"/>
      <c r="D754" s="71"/>
      <c r="E754" s="71"/>
    </row>
    <row r="755" spans="1:5" ht="15" customHeight="1" x14ac:dyDescent="0.2">
      <c r="A755" s="81" t="s">
        <v>84</v>
      </c>
      <c r="B755" s="71"/>
      <c r="C755" s="71"/>
      <c r="D755" s="71"/>
      <c r="E755" s="72" t="s">
        <v>85</v>
      </c>
    </row>
    <row r="756" spans="1:5" ht="15" customHeight="1" x14ac:dyDescent="0.25">
      <c r="A756" s="79"/>
      <c r="B756" s="82"/>
      <c r="C756" s="71"/>
      <c r="D756" s="71"/>
      <c r="E756" s="84"/>
    </row>
    <row r="757" spans="1:5" ht="15" customHeight="1" x14ac:dyDescent="0.2">
      <c r="A757" s="97"/>
      <c r="B757" s="97"/>
      <c r="C757" s="85" t="s">
        <v>48</v>
      </c>
      <c r="D757" s="59" t="s">
        <v>54</v>
      </c>
      <c r="E757" s="48" t="s">
        <v>50</v>
      </c>
    </row>
    <row r="758" spans="1:5" ht="15" customHeight="1" x14ac:dyDescent="0.2">
      <c r="A758" s="120"/>
      <c r="B758" s="121"/>
      <c r="C758" s="107">
        <v>6172</v>
      </c>
      <c r="D758" s="101" t="s">
        <v>78</v>
      </c>
      <c r="E758" s="108">
        <v>75000</v>
      </c>
    </row>
    <row r="759" spans="1:5" ht="15" customHeight="1" x14ac:dyDescent="0.2">
      <c r="A759" s="122"/>
      <c r="B759" s="121"/>
      <c r="C759" s="91" t="s">
        <v>52</v>
      </c>
      <c r="D759" s="92"/>
      <c r="E759" s="93">
        <f>SUM(E758:E758)</f>
        <v>75000</v>
      </c>
    </row>
    <row r="760" spans="1:5" ht="15" customHeight="1" x14ac:dyDescent="0.2"/>
    <row r="761" spans="1:5" ht="15" customHeight="1" x14ac:dyDescent="0.2"/>
    <row r="762" spans="1:5" ht="15" customHeight="1" x14ac:dyDescent="0.25">
      <c r="A762" s="38" t="s">
        <v>158</v>
      </c>
    </row>
    <row r="763" spans="1:5" ht="15" customHeight="1" x14ac:dyDescent="0.2">
      <c r="A763" s="210" t="s">
        <v>156</v>
      </c>
      <c r="B763" s="210"/>
      <c r="C763" s="210"/>
      <c r="D763" s="210"/>
      <c r="E763" s="210"/>
    </row>
    <row r="764" spans="1:5" ht="15" customHeight="1" x14ac:dyDescent="0.2">
      <c r="A764" s="210"/>
      <c r="B764" s="210"/>
      <c r="C764" s="210"/>
      <c r="D764" s="210"/>
      <c r="E764" s="210"/>
    </row>
    <row r="765" spans="1:5" ht="15" customHeight="1" x14ac:dyDescent="0.2">
      <c r="A765" s="209" t="s">
        <v>159</v>
      </c>
      <c r="B765" s="209"/>
      <c r="C765" s="209"/>
      <c r="D765" s="209"/>
      <c r="E765" s="209"/>
    </row>
    <row r="766" spans="1:5" ht="15" customHeight="1" x14ac:dyDescent="0.2">
      <c r="A766" s="209"/>
      <c r="B766" s="209"/>
      <c r="C766" s="209"/>
      <c r="D766" s="209"/>
      <c r="E766" s="209"/>
    </row>
    <row r="767" spans="1:5" ht="15" customHeight="1" x14ac:dyDescent="0.2">
      <c r="A767" s="209"/>
      <c r="B767" s="209"/>
      <c r="C767" s="209"/>
      <c r="D767" s="209"/>
      <c r="E767" s="209"/>
    </row>
    <row r="768" spans="1:5" ht="15" customHeight="1" x14ac:dyDescent="0.2">
      <c r="A768" s="209"/>
      <c r="B768" s="209"/>
      <c r="C768" s="209"/>
      <c r="D768" s="209"/>
      <c r="E768" s="209"/>
    </row>
    <row r="769" spans="1:5" ht="15" customHeight="1" x14ac:dyDescent="0.2">
      <c r="A769" s="209"/>
      <c r="B769" s="209"/>
      <c r="C769" s="209"/>
      <c r="D769" s="209"/>
      <c r="E769" s="209"/>
    </row>
    <row r="770" spans="1:5" ht="15" customHeight="1" x14ac:dyDescent="0.2">
      <c r="A770" s="209"/>
      <c r="B770" s="209"/>
      <c r="C770" s="209"/>
      <c r="D770" s="209"/>
      <c r="E770" s="209"/>
    </row>
    <row r="771" spans="1:5" ht="15" customHeight="1" x14ac:dyDescent="0.2">
      <c r="A771" s="39"/>
      <c r="B771" s="39"/>
      <c r="C771" s="39"/>
      <c r="D771" s="39"/>
      <c r="E771" s="39"/>
    </row>
    <row r="772" spans="1:5" ht="15" customHeight="1" x14ac:dyDescent="0.25">
      <c r="A772" s="79" t="s">
        <v>17</v>
      </c>
      <c r="B772" s="71"/>
      <c r="C772" s="71"/>
      <c r="D772" s="71"/>
      <c r="E772" s="82"/>
    </row>
    <row r="773" spans="1:5" ht="15" customHeight="1" x14ac:dyDescent="0.2">
      <c r="A773" s="81" t="s">
        <v>84</v>
      </c>
      <c r="B773" s="71"/>
      <c r="C773" s="71"/>
      <c r="D773" s="71"/>
      <c r="E773" s="72" t="s">
        <v>85</v>
      </c>
    </row>
    <row r="774" spans="1:5" ht="15" customHeight="1" x14ac:dyDescent="0.2">
      <c r="A774" s="81"/>
      <c r="B774" s="82"/>
      <c r="C774" s="71"/>
      <c r="D774" s="71"/>
      <c r="E774" s="84"/>
    </row>
    <row r="775" spans="1:5" ht="15" customHeight="1" x14ac:dyDescent="0.2">
      <c r="A775" s="111"/>
      <c r="B775" s="111"/>
      <c r="C775" s="85" t="s">
        <v>48</v>
      </c>
      <c r="D775" s="59" t="s">
        <v>54</v>
      </c>
      <c r="E775" s="46" t="s">
        <v>50</v>
      </c>
    </row>
    <row r="776" spans="1:5" ht="15" customHeight="1" x14ac:dyDescent="0.2">
      <c r="A776" s="129"/>
      <c r="B776" s="113"/>
      <c r="C776" s="107">
        <v>5273</v>
      </c>
      <c r="D776" s="101" t="s">
        <v>86</v>
      </c>
      <c r="E776" s="108">
        <v>-950000</v>
      </c>
    </row>
    <row r="777" spans="1:5" ht="15" customHeight="1" x14ac:dyDescent="0.2">
      <c r="A777" s="99"/>
      <c r="B777" s="99"/>
      <c r="C777" s="91" t="s">
        <v>52</v>
      </c>
      <c r="D777" s="69"/>
      <c r="E777" s="93">
        <f>SUM(E776:E776)</f>
        <v>-950000</v>
      </c>
    </row>
    <row r="778" spans="1:5" ht="15" customHeight="1" x14ac:dyDescent="0.2">
      <c r="A778" s="99"/>
      <c r="B778" s="99"/>
      <c r="C778" s="157"/>
      <c r="D778" s="158"/>
      <c r="E778" s="159"/>
    </row>
    <row r="779" spans="1:5" ht="15" customHeight="1" x14ac:dyDescent="0.2">
      <c r="A779" s="99"/>
      <c r="B779" s="99"/>
      <c r="C779" s="157"/>
      <c r="D779" s="158"/>
      <c r="E779" s="159"/>
    </row>
    <row r="780" spans="1:5" ht="15" customHeight="1" x14ac:dyDescent="0.2">
      <c r="A780" s="99"/>
      <c r="B780" s="99"/>
      <c r="C780" s="157"/>
      <c r="D780" s="158"/>
      <c r="E780" s="159"/>
    </row>
    <row r="781" spans="1:5" ht="15" customHeight="1" x14ac:dyDescent="0.2">
      <c r="A781" s="99"/>
      <c r="B781" s="99"/>
      <c r="C781" s="157"/>
      <c r="D781" s="158"/>
      <c r="E781" s="159"/>
    </row>
    <row r="782" spans="1:5" ht="15" customHeight="1" x14ac:dyDescent="0.25">
      <c r="A782" s="79" t="s">
        <v>17</v>
      </c>
    </row>
    <row r="783" spans="1:5" ht="15" customHeight="1" x14ac:dyDescent="0.2">
      <c r="A783" s="42" t="s">
        <v>97</v>
      </c>
      <c r="B783" s="80"/>
      <c r="C783" s="71"/>
      <c r="D783" s="71"/>
      <c r="E783" s="72" t="s">
        <v>148</v>
      </c>
    </row>
    <row r="784" spans="1:5" ht="15" customHeight="1" x14ac:dyDescent="0.2">
      <c r="A784" s="81"/>
      <c r="B784" s="82"/>
      <c r="C784" s="71"/>
      <c r="D784" s="71"/>
      <c r="E784" s="84"/>
    </row>
    <row r="785" spans="1:5" ht="15" customHeight="1" x14ac:dyDescent="0.2">
      <c r="A785" s="111"/>
      <c r="B785" s="111"/>
      <c r="C785" s="85" t="s">
        <v>48</v>
      </c>
      <c r="D785" s="86" t="s">
        <v>54</v>
      </c>
      <c r="E785" s="46" t="s">
        <v>50</v>
      </c>
    </row>
    <row r="786" spans="1:5" ht="15" customHeight="1" x14ac:dyDescent="0.2">
      <c r="A786" s="129"/>
      <c r="B786" s="160"/>
      <c r="C786" s="100"/>
      <c r="D786" s="101" t="s">
        <v>99</v>
      </c>
      <c r="E786" s="155">
        <v>950000</v>
      </c>
    </row>
    <row r="787" spans="1:5" ht="15" customHeight="1" x14ac:dyDescent="0.2">
      <c r="A787" s="99"/>
      <c r="B787" s="160"/>
      <c r="C787" s="91" t="s">
        <v>52</v>
      </c>
      <c r="D787" s="92"/>
      <c r="E787" s="93">
        <f>SUM(E786:E786)</f>
        <v>950000</v>
      </c>
    </row>
    <row r="788" spans="1:5" ht="15" customHeight="1" x14ac:dyDescent="0.2"/>
    <row r="789" spans="1:5" ht="15" customHeight="1" x14ac:dyDescent="0.2"/>
    <row r="790" spans="1:5" ht="15" customHeight="1" x14ac:dyDescent="0.25">
      <c r="A790" s="38" t="s">
        <v>160</v>
      </c>
    </row>
    <row r="791" spans="1:5" ht="15" customHeight="1" x14ac:dyDescent="0.2">
      <c r="A791" s="212" t="s">
        <v>161</v>
      </c>
      <c r="B791" s="212"/>
      <c r="C791" s="212"/>
      <c r="D791" s="212"/>
      <c r="E791" s="212"/>
    </row>
    <row r="792" spans="1:5" ht="15" customHeight="1" x14ac:dyDescent="0.2">
      <c r="A792" s="212"/>
      <c r="B792" s="212"/>
      <c r="C792" s="212"/>
      <c r="D792" s="212"/>
      <c r="E792" s="212"/>
    </row>
    <row r="793" spans="1:5" ht="15" customHeight="1" x14ac:dyDescent="0.2">
      <c r="A793" s="209" t="s">
        <v>162</v>
      </c>
      <c r="B793" s="209"/>
      <c r="C793" s="209"/>
      <c r="D793" s="209"/>
      <c r="E793" s="209"/>
    </row>
    <row r="794" spans="1:5" ht="15" customHeight="1" x14ac:dyDescent="0.2">
      <c r="A794" s="209"/>
      <c r="B794" s="209"/>
      <c r="C794" s="209"/>
      <c r="D794" s="209"/>
      <c r="E794" s="209"/>
    </row>
    <row r="795" spans="1:5" ht="15" customHeight="1" x14ac:dyDescent="0.2">
      <c r="A795" s="209"/>
      <c r="B795" s="209"/>
      <c r="C795" s="209"/>
      <c r="D795" s="209"/>
      <c r="E795" s="209"/>
    </row>
    <row r="796" spans="1:5" ht="15" customHeight="1" x14ac:dyDescent="0.2">
      <c r="A796" s="209"/>
      <c r="B796" s="209"/>
      <c r="C796" s="209"/>
      <c r="D796" s="209"/>
      <c r="E796" s="209"/>
    </row>
    <row r="797" spans="1:5" ht="15" customHeight="1" x14ac:dyDescent="0.2">
      <c r="A797" s="209"/>
      <c r="B797" s="209"/>
      <c r="C797" s="209"/>
      <c r="D797" s="209"/>
      <c r="E797" s="209"/>
    </row>
    <row r="798" spans="1:5" ht="15" customHeight="1" x14ac:dyDescent="0.2">
      <c r="A798" s="209"/>
      <c r="B798" s="209"/>
      <c r="C798" s="209"/>
      <c r="D798" s="209"/>
      <c r="E798" s="209"/>
    </row>
    <row r="799" spans="1:5" ht="15" customHeight="1" x14ac:dyDescent="0.2">
      <c r="A799" s="209"/>
      <c r="B799" s="209"/>
      <c r="C799" s="209"/>
      <c r="D799" s="209"/>
      <c r="E799" s="209"/>
    </row>
    <row r="800" spans="1:5" ht="15" customHeight="1" x14ac:dyDescent="0.2">
      <c r="A800" s="71"/>
      <c r="B800" s="153"/>
      <c r="C800" s="157"/>
      <c r="D800" s="71"/>
      <c r="E800" s="161"/>
    </row>
    <row r="801" spans="1:5" ht="15" customHeight="1" x14ac:dyDescent="0.25">
      <c r="A801" s="79" t="s">
        <v>17</v>
      </c>
      <c r="B801" s="71"/>
      <c r="C801" s="71"/>
      <c r="D801" s="71"/>
      <c r="E801" s="82"/>
    </row>
    <row r="802" spans="1:5" ht="15" customHeight="1" x14ac:dyDescent="0.2">
      <c r="A802" s="81" t="s">
        <v>84</v>
      </c>
      <c r="B802" s="71"/>
      <c r="C802" s="71"/>
      <c r="D802" s="71"/>
      <c r="E802" s="72" t="s">
        <v>85</v>
      </c>
    </row>
    <row r="803" spans="1:5" ht="15" customHeight="1" x14ac:dyDescent="0.2">
      <c r="A803" s="81"/>
      <c r="B803" s="82"/>
      <c r="C803" s="71"/>
      <c r="D803" s="71"/>
      <c r="E803" s="84"/>
    </row>
    <row r="804" spans="1:5" ht="15" customHeight="1" x14ac:dyDescent="0.2">
      <c r="A804" s="111"/>
      <c r="B804" s="111"/>
      <c r="C804" s="85" t="s">
        <v>48</v>
      </c>
      <c r="D804" s="59" t="s">
        <v>54</v>
      </c>
      <c r="E804" s="46" t="s">
        <v>50</v>
      </c>
    </row>
    <row r="805" spans="1:5" ht="15" customHeight="1" x14ac:dyDescent="0.2">
      <c r="A805" s="129"/>
      <c r="B805" s="113"/>
      <c r="C805" s="107">
        <v>5512</v>
      </c>
      <c r="D805" s="101" t="s">
        <v>55</v>
      </c>
      <c r="E805" s="108">
        <v>-300000</v>
      </c>
    </row>
    <row r="806" spans="1:5" ht="15" customHeight="1" x14ac:dyDescent="0.2">
      <c r="A806" s="129"/>
      <c r="B806" s="113"/>
      <c r="C806" s="107">
        <v>5512</v>
      </c>
      <c r="D806" s="101" t="s">
        <v>69</v>
      </c>
      <c r="E806" s="108">
        <v>300000</v>
      </c>
    </row>
    <row r="807" spans="1:5" ht="15" customHeight="1" x14ac:dyDescent="0.2">
      <c r="A807" s="99"/>
      <c r="B807" s="99"/>
      <c r="C807" s="91" t="s">
        <v>52</v>
      </c>
      <c r="D807" s="69"/>
      <c r="E807" s="93">
        <f>SUM(E805:E806)</f>
        <v>0</v>
      </c>
    </row>
    <row r="808" spans="1:5" ht="15" customHeight="1" x14ac:dyDescent="0.2"/>
    <row r="809" spans="1:5" ht="15" customHeight="1" x14ac:dyDescent="0.2"/>
    <row r="810" spans="1:5" ht="15" customHeight="1" x14ac:dyDescent="0.25">
      <c r="A810" s="38" t="s">
        <v>163</v>
      </c>
    </row>
    <row r="811" spans="1:5" ht="15" customHeight="1" x14ac:dyDescent="0.2">
      <c r="A811" s="212" t="s">
        <v>164</v>
      </c>
      <c r="B811" s="212"/>
      <c r="C811" s="212"/>
      <c r="D811" s="212"/>
      <c r="E811" s="212"/>
    </row>
    <row r="812" spans="1:5" ht="15" customHeight="1" x14ac:dyDescent="0.2">
      <c r="A812" s="212"/>
      <c r="B812" s="212"/>
      <c r="C812" s="212"/>
      <c r="D812" s="212"/>
      <c r="E812" s="212"/>
    </row>
    <row r="813" spans="1:5" ht="15" customHeight="1" x14ac:dyDescent="0.2">
      <c r="A813" s="209" t="s">
        <v>165</v>
      </c>
      <c r="B813" s="209"/>
      <c r="C813" s="209"/>
      <c r="D813" s="209"/>
      <c r="E813" s="209"/>
    </row>
    <row r="814" spans="1:5" ht="15" customHeight="1" x14ac:dyDescent="0.2">
      <c r="A814" s="209"/>
      <c r="B814" s="209"/>
      <c r="C814" s="209"/>
      <c r="D814" s="209"/>
      <c r="E814" s="209"/>
    </row>
    <row r="815" spans="1:5" ht="15" customHeight="1" x14ac:dyDescent="0.2">
      <c r="A815" s="209"/>
      <c r="B815" s="209"/>
      <c r="C815" s="209"/>
      <c r="D815" s="209"/>
      <c r="E815" s="209"/>
    </row>
    <row r="816" spans="1:5" ht="15" customHeight="1" x14ac:dyDescent="0.2">
      <c r="A816" s="209"/>
      <c r="B816" s="209"/>
      <c r="C816" s="209"/>
      <c r="D816" s="209"/>
      <c r="E816" s="209"/>
    </row>
    <row r="817" spans="1:5" ht="15" customHeight="1" x14ac:dyDescent="0.2">
      <c r="A817" s="209"/>
      <c r="B817" s="209"/>
      <c r="C817" s="209"/>
      <c r="D817" s="209"/>
      <c r="E817" s="209"/>
    </row>
    <row r="818" spans="1:5" ht="15" customHeight="1" x14ac:dyDescent="0.2">
      <c r="A818" s="209"/>
      <c r="B818" s="209"/>
      <c r="C818" s="209"/>
      <c r="D818" s="209"/>
      <c r="E818" s="209"/>
    </row>
    <row r="819" spans="1:5" ht="15" customHeight="1" x14ac:dyDescent="0.2"/>
    <row r="820" spans="1:5" ht="15" customHeight="1" x14ac:dyDescent="0.25">
      <c r="A820" s="79" t="s">
        <v>17</v>
      </c>
      <c r="B820" s="71"/>
      <c r="C820" s="71"/>
      <c r="D820" s="71"/>
      <c r="E820" s="82"/>
    </row>
    <row r="821" spans="1:5" ht="15" customHeight="1" x14ac:dyDescent="0.2">
      <c r="A821" s="81" t="s">
        <v>64</v>
      </c>
      <c r="B821" s="71"/>
      <c r="C821" s="71"/>
      <c r="D821" s="71"/>
      <c r="E821" s="72" t="s">
        <v>65</v>
      </c>
    </row>
    <row r="822" spans="1:5" ht="15" customHeight="1" x14ac:dyDescent="0.2">
      <c r="A822" s="81"/>
      <c r="B822" s="82"/>
      <c r="C822" s="71"/>
      <c r="D822" s="71"/>
      <c r="E822" s="84"/>
    </row>
    <row r="823" spans="1:5" ht="15" customHeight="1" x14ac:dyDescent="0.2">
      <c r="A823" s="111"/>
      <c r="B823" s="111"/>
      <c r="C823" s="85" t="s">
        <v>48</v>
      </c>
      <c r="D823" s="59" t="s">
        <v>54</v>
      </c>
      <c r="E823" s="48" t="s">
        <v>50</v>
      </c>
    </row>
    <row r="824" spans="1:5" ht="15" customHeight="1" x14ac:dyDescent="0.2">
      <c r="A824" s="111"/>
      <c r="B824" s="111"/>
      <c r="C824" s="132">
        <v>6172</v>
      </c>
      <c r="D824" s="101" t="s">
        <v>78</v>
      </c>
      <c r="E824" s="108">
        <v>-5555556</v>
      </c>
    </row>
    <row r="825" spans="1:5" ht="15" customHeight="1" x14ac:dyDescent="0.2">
      <c r="A825" s="111"/>
      <c r="B825" s="111"/>
      <c r="C825" s="107"/>
      <c r="D825" s="109" t="s">
        <v>166</v>
      </c>
      <c r="E825" s="108">
        <v>5555556</v>
      </c>
    </row>
    <row r="826" spans="1:5" ht="15" customHeight="1" x14ac:dyDescent="0.2">
      <c r="A826" s="99"/>
      <c r="B826" s="99"/>
      <c r="C826" s="91" t="s">
        <v>52</v>
      </c>
      <c r="D826" s="92"/>
      <c r="E826" s="93">
        <f>SUM(E824:E825)</f>
        <v>0</v>
      </c>
    </row>
    <row r="827" spans="1:5" ht="15" customHeight="1" x14ac:dyDescent="0.2"/>
    <row r="828" spans="1:5" ht="15" customHeight="1" x14ac:dyDescent="0.2"/>
    <row r="829" spans="1:5" ht="15" customHeight="1" x14ac:dyDescent="0.2"/>
    <row r="830" spans="1:5" ht="15" customHeight="1" x14ac:dyDescent="0.2"/>
    <row r="831" spans="1:5" ht="15" customHeight="1" x14ac:dyDescent="0.2"/>
    <row r="832" spans="1:5" ht="15" customHeight="1" x14ac:dyDescent="0.2"/>
    <row r="833" spans="1:5" ht="15" customHeight="1" x14ac:dyDescent="0.2"/>
    <row r="834" spans="1:5" ht="15" customHeight="1" x14ac:dyDescent="0.25">
      <c r="A834" s="57" t="s">
        <v>167</v>
      </c>
    </row>
    <row r="835" spans="1:5" ht="15" customHeight="1" x14ac:dyDescent="0.2">
      <c r="A835" s="212" t="s">
        <v>168</v>
      </c>
      <c r="B835" s="212"/>
      <c r="C835" s="212"/>
      <c r="D835" s="212"/>
      <c r="E835" s="212"/>
    </row>
    <row r="836" spans="1:5" ht="15" customHeight="1" x14ac:dyDescent="0.2">
      <c r="A836" s="212"/>
      <c r="B836" s="212"/>
      <c r="C836" s="212"/>
      <c r="D836" s="212"/>
      <c r="E836" s="212"/>
    </row>
    <row r="837" spans="1:5" ht="15" customHeight="1" x14ac:dyDescent="0.2">
      <c r="A837" s="211" t="s">
        <v>169</v>
      </c>
      <c r="B837" s="211"/>
      <c r="C837" s="211"/>
      <c r="D837" s="211"/>
      <c r="E837" s="211"/>
    </row>
    <row r="838" spans="1:5" ht="15" customHeight="1" x14ac:dyDescent="0.2">
      <c r="A838" s="211"/>
      <c r="B838" s="211"/>
      <c r="C838" s="211"/>
      <c r="D838" s="211"/>
      <c r="E838" s="211"/>
    </row>
    <row r="839" spans="1:5" ht="15" customHeight="1" x14ac:dyDescent="0.2">
      <c r="A839" s="211"/>
      <c r="B839" s="211"/>
      <c r="C839" s="211"/>
      <c r="D839" s="211"/>
      <c r="E839" s="211"/>
    </row>
    <row r="840" spans="1:5" ht="15" customHeight="1" x14ac:dyDescent="0.2">
      <c r="A840" s="211"/>
      <c r="B840" s="211"/>
      <c r="C840" s="211"/>
      <c r="D840" s="211"/>
      <c r="E840" s="211"/>
    </row>
    <row r="841" spans="1:5" ht="15" customHeight="1" x14ac:dyDescent="0.2">
      <c r="A841" s="211"/>
      <c r="B841" s="211"/>
      <c r="C841" s="211"/>
      <c r="D841" s="211"/>
      <c r="E841" s="211"/>
    </row>
    <row r="842" spans="1:5" ht="15" customHeight="1" x14ac:dyDescent="0.2">
      <c r="A842" s="211"/>
      <c r="B842" s="211"/>
      <c r="C842" s="211"/>
      <c r="D842" s="211"/>
      <c r="E842" s="211"/>
    </row>
    <row r="843" spans="1:5" ht="15" customHeight="1" x14ac:dyDescent="0.2">
      <c r="A843" s="211"/>
      <c r="B843" s="211"/>
      <c r="C843" s="211"/>
      <c r="D843" s="211"/>
      <c r="E843" s="211"/>
    </row>
    <row r="844" spans="1:5" ht="15" customHeight="1" x14ac:dyDescent="0.2"/>
    <row r="845" spans="1:5" ht="15" customHeight="1" x14ac:dyDescent="0.25">
      <c r="A845" s="79" t="s">
        <v>17</v>
      </c>
      <c r="B845" s="71"/>
      <c r="C845" s="71"/>
      <c r="D845" s="71"/>
      <c r="E845" s="71"/>
    </row>
    <row r="846" spans="1:5" ht="15" customHeight="1" x14ac:dyDescent="0.2">
      <c r="A846" s="81" t="s">
        <v>67</v>
      </c>
      <c r="B846" s="71"/>
      <c r="C846" s="71"/>
      <c r="D846" s="71"/>
      <c r="E846" s="72" t="s">
        <v>68</v>
      </c>
    </row>
    <row r="847" spans="1:5" ht="15" customHeight="1" x14ac:dyDescent="0.2">
      <c r="A847" s="153"/>
      <c r="B847" s="154"/>
      <c r="C847" s="71"/>
      <c r="D847" s="71"/>
      <c r="E847" s="84"/>
    </row>
    <row r="848" spans="1:5" ht="15" customHeight="1" x14ac:dyDescent="0.2">
      <c r="A848" s="111"/>
      <c r="B848" s="111"/>
      <c r="C848" s="85" t="s">
        <v>48</v>
      </c>
      <c r="D848" s="86" t="s">
        <v>54</v>
      </c>
      <c r="E848" s="46" t="s">
        <v>50</v>
      </c>
    </row>
    <row r="849" spans="1:5" ht="15" customHeight="1" x14ac:dyDescent="0.2">
      <c r="A849" s="122"/>
      <c r="B849" s="151"/>
      <c r="C849" s="100">
        <v>1037</v>
      </c>
      <c r="D849" s="101" t="s">
        <v>55</v>
      </c>
      <c r="E849" s="52">
        <v>-1168760</v>
      </c>
    </row>
    <row r="850" spans="1:5" ht="15" customHeight="1" x14ac:dyDescent="0.2">
      <c r="A850" s="122"/>
      <c r="B850" s="151"/>
      <c r="C850" s="100">
        <v>1037</v>
      </c>
      <c r="D850" s="69" t="s">
        <v>56</v>
      </c>
      <c r="E850" s="52">
        <f>6640+19760+15200+5040+107440+22680+28920+18400+22000+130040+69600+100400+136640+56000+22080+95600+200000+37160+14080+43880+17200</f>
        <v>1168760</v>
      </c>
    </row>
    <row r="851" spans="1:5" ht="15" customHeight="1" x14ac:dyDescent="0.2">
      <c r="C851" s="91" t="s">
        <v>52</v>
      </c>
      <c r="D851" s="92"/>
      <c r="E851" s="93">
        <f>SUM(E849:E850)</f>
        <v>0</v>
      </c>
    </row>
    <row r="852" spans="1:5" ht="15" customHeight="1" x14ac:dyDescent="0.2"/>
    <row r="853" spans="1:5" ht="15" customHeight="1" x14ac:dyDescent="0.2"/>
    <row r="854" spans="1:5" ht="15" customHeight="1" x14ac:dyDescent="0.25">
      <c r="A854" s="57" t="s">
        <v>170</v>
      </c>
    </row>
    <row r="855" spans="1:5" ht="15" customHeight="1" x14ac:dyDescent="0.2">
      <c r="A855" s="212" t="s">
        <v>168</v>
      </c>
      <c r="B855" s="212"/>
      <c r="C855" s="212"/>
      <c r="D855" s="212"/>
      <c r="E855" s="212"/>
    </row>
    <row r="856" spans="1:5" ht="15" customHeight="1" x14ac:dyDescent="0.2">
      <c r="A856" s="212"/>
      <c r="B856" s="212"/>
      <c r="C856" s="212"/>
      <c r="D856" s="212"/>
      <c r="E856" s="212"/>
    </row>
    <row r="857" spans="1:5" ht="15" customHeight="1" x14ac:dyDescent="0.2">
      <c r="A857" s="211" t="s">
        <v>171</v>
      </c>
      <c r="B857" s="211"/>
      <c r="C857" s="211"/>
      <c r="D857" s="211"/>
      <c r="E857" s="211"/>
    </row>
    <row r="858" spans="1:5" ht="15" customHeight="1" x14ac:dyDescent="0.2">
      <c r="A858" s="211"/>
      <c r="B858" s="211"/>
      <c r="C858" s="211"/>
      <c r="D858" s="211"/>
      <c r="E858" s="211"/>
    </row>
    <row r="859" spans="1:5" ht="15" customHeight="1" x14ac:dyDescent="0.2">
      <c r="A859" s="211"/>
      <c r="B859" s="211"/>
      <c r="C859" s="211"/>
      <c r="D859" s="211"/>
      <c r="E859" s="211"/>
    </row>
    <row r="860" spans="1:5" ht="15" customHeight="1" x14ac:dyDescent="0.2">
      <c r="A860" s="211"/>
      <c r="B860" s="211"/>
      <c r="C860" s="211"/>
      <c r="D860" s="211"/>
      <c r="E860" s="211"/>
    </row>
    <row r="861" spans="1:5" ht="15" customHeight="1" x14ac:dyDescent="0.2">
      <c r="A861" s="211"/>
      <c r="B861" s="211"/>
      <c r="C861" s="211"/>
      <c r="D861" s="211"/>
      <c r="E861" s="211"/>
    </row>
    <row r="862" spans="1:5" ht="15" customHeight="1" x14ac:dyDescent="0.2">
      <c r="A862" s="211"/>
      <c r="B862" s="211"/>
      <c r="C862" s="211"/>
      <c r="D862" s="211"/>
      <c r="E862" s="211"/>
    </row>
    <row r="863" spans="1:5" ht="15" customHeight="1" x14ac:dyDescent="0.2">
      <c r="A863" s="211"/>
      <c r="B863" s="211"/>
      <c r="C863" s="211"/>
      <c r="D863" s="211"/>
      <c r="E863" s="211"/>
    </row>
    <row r="864" spans="1:5" ht="15" customHeight="1" x14ac:dyDescent="0.2">
      <c r="A864" s="211"/>
      <c r="B864" s="211"/>
      <c r="C864" s="211"/>
      <c r="D864" s="211"/>
      <c r="E864" s="211"/>
    </row>
    <row r="865" spans="1:5" ht="15" customHeight="1" x14ac:dyDescent="0.2">
      <c r="A865" s="211"/>
      <c r="B865" s="211"/>
      <c r="C865" s="211"/>
      <c r="D865" s="211"/>
      <c r="E865" s="211"/>
    </row>
    <row r="866" spans="1:5" ht="15" customHeight="1" x14ac:dyDescent="0.2">
      <c r="A866" s="115"/>
      <c r="B866" s="115"/>
      <c r="C866" s="115"/>
      <c r="D866" s="115"/>
      <c r="E866" s="115"/>
    </row>
    <row r="867" spans="1:5" ht="15" customHeight="1" x14ac:dyDescent="0.25">
      <c r="A867" s="79" t="s">
        <v>17</v>
      </c>
      <c r="B867" s="71"/>
      <c r="C867" s="71"/>
      <c r="D867" s="71"/>
      <c r="E867" s="71"/>
    </row>
    <row r="868" spans="1:5" ht="15" customHeight="1" x14ac:dyDescent="0.2">
      <c r="A868" s="81" t="s">
        <v>67</v>
      </c>
      <c r="B868" s="71"/>
      <c r="C868" s="71"/>
      <c r="D868" s="71"/>
      <c r="E868" s="72" t="s">
        <v>68</v>
      </c>
    </row>
    <row r="869" spans="1:5" ht="15" customHeight="1" x14ac:dyDescent="0.2">
      <c r="A869" s="153"/>
      <c r="B869" s="154"/>
      <c r="C869" s="71"/>
      <c r="D869" s="71"/>
      <c r="E869" s="84"/>
    </row>
    <row r="870" spans="1:5" ht="15" customHeight="1" x14ac:dyDescent="0.2">
      <c r="A870" s="111"/>
      <c r="B870" s="111"/>
      <c r="C870" s="85" t="s">
        <v>48</v>
      </c>
      <c r="D870" s="98" t="s">
        <v>54</v>
      </c>
      <c r="E870" s="46" t="s">
        <v>50</v>
      </c>
    </row>
    <row r="871" spans="1:5" ht="15" customHeight="1" x14ac:dyDescent="0.2">
      <c r="A871" s="129"/>
      <c r="B871" s="151"/>
      <c r="C871" s="107">
        <v>2310</v>
      </c>
      <c r="D871" s="69" t="s">
        <v>56</v>
      </c>
      <c r="E871" s="162">
        <v>-784208</v>
      </c>
    </row>
    <row r="872" spans="1:5" ht="15" customHeight="1" x14ac:dyDescent="0.2">
      <c r="A872" s="129"/>
      <c r="B872" s="151"/>
      <c r="C872" s="107">
        <v>2310</v>
      </c>
      <c r="D872" s="101" t="s">
        <v>69</v>
      </c>
      <c r="E872" s="162">
        <v>215471</v>
      </c>
    </row>
    <row r="873" spans="1:5" ht="15" customHeight="1" x14ac:dyDescent="0.2">
      <c r="A873" s="129"/>
      <c r="B873" s="151"/>
      <c r="C873" s="107">
        <v>2321</v>
      </c>
      <c r="D873" s="101" t="s">
        <v>69</v>
      </c>
      <c r="E873" s="150">
        <f>160688+163049+245000</f>
        <v>568737</v>
      </c>
    </row>
    <row r="874" spans="1:5" ht="15" customHeight="1" x14ac:dyDescent="0.2">
      <c r="A874" s="102"/>
      <c r="B874" s="102"/>
      <c r="C874" s="91" t="s">
        <v>52</v>
      </c>
      <c r="D874" s="92"/>
      <c r="E874" s="93">
        <f>SUM(E871:E873)</f>
        <v>0</v>
      </c>
    </row>
    <row r="875" spans="1:5" ht="15" customHeight="1" x14ac:dyDescent="0.2"/>
    <row r="876" spans="1:5" ht="15" customHeight="1" x14ac:dyDescent="0.2"/>
    <row r="877" spans="1:5" ht="15" customHeight="1" x14ac:dyDescent="0.2"/>
    <row r="878" spans="1:5" ht="15" customHeight="1" x14ac:dyDescent="0.2"/>
    <row r="879" spans="1:5" ht="15" customHeight="1" x14ac:dyDescent="0.2"/>
    <row r="880" spans="1:5" ht="15" customHeight="1" x14ac:dyDescent="0.2"/>
    <row r="881" spans="1:5" ht="15" customHeight="1" x14ac:dyDescent="0.2"/>
    <row r="882" spans="1:5" ht="15" customHeight="1" x14ac:dyDescent="0.2"/>
    <row r="883" spans="1:5" ht="15" customHeight="1" x14ac:dyDescent="0.2"/>
    <row r="884" spans="1:5" ht="15" customHeight="1" x14ac:dyDescent="0.2"/>
    <row r="885" spans="1:5" ht="15" customHeight="1" x14ac:dyDescent="0.2"/>
    <row r="886" spans="1:5" ht="15" customHeight="1" x14ac:dyDescent="0.25">
      <c r="A886" s="57" t="s">
        <v>172</v>
      </c>
    </row>
    <row r="887" spans="1:5" ht="15" customHeight="1" x14ac:dyDescent="0.2">
      <c r="A887" s="212" t="s">
        <v>168</v>
      </c>
      <c r="B887" s="212"/>
      <c r="C887" s="212"/>
      <c r="D887" s="212"/>
      <c r="E887" s="212"/>
    </row>
    <row r="888" spans="1:5" ht="15" customHeight="1" x14ac:dyDescent="0.2">
      <c r="A888" s="212"/>
      <c r="B888" s="212"/>
      <c r="C888" s="212"/>
      <c r="D888" s="212"/>
      <c r="E888" s="212"/>
    </row>
    <row r="889" spans="1:5" ht="15" customHeight="1" x14ac:dyDescent="0.2">
      <c r="A889" s="211" t="s">
        <v>173</v>
      </c>
      <c r="B889" s="211"/>
      <c r="C889" s="211"/>
      <c r="D889" s="211"/>
      <c r="E889" s="211"/>
    </row>
    <row r="890" spans="1:5" ht="15" customHeight="1" x14ac:dyDescent="0.2">
      <c r="A890" s="211"/>
      <c r="B890" s="211"/>
      <c r="C890" s="211"/>
      <c r="D890" s="211"/>
      <c r="E890" s="211"/>
    </row>
    <row r="891" spans="1:5" ht="15" customHeight="1" x14ac:dyDescent="0.2">
      <c r="A891" s="211"/>
      <c r="B891" s="211"/>
      <c r="C891" s="211"/>
      <c r="D891" s="211"/>
      <c r="E891" s="211"/>
    </row>
    <row r="892" spans="1:5" ht="15" customHeight="1" x14ac:dyDescent="0.2">
      <c r="A892" s="211"/>
      <c r="B892" s="211"/>
      <c r="C892" s="211"/>
      <c r="D892" s="211"/>
      <c r="E892" s="211"/>
    </row>
    <row r="893" spans="1:5" ht="15" customHeight="1" x14ac:dyDescent="0.2">
      <c r="A893" s="211"/>
      <c r="B893" s="211"/>
      <c r="C893" s="211"/>
      <c r="D893" s="211"/>
      <c r="E893" s="211"/>
    </row>
    <row r="894" spans="1:5" ht="15" customHeight="1" x14ac:dyDescent="0.2">
      <c r="A894" s="211"/>
      <c r="B894" s="211"/>
      <c r="C894" s="211"/>
      <c r="D894" s="211"/>
      <c r="E894" s="211"/>
    </row>
    <row r="895" spans="1:5" ht="15" customHeight="1" x14ac:dyDescent="0.2">
      <c r="A895" s="211"/>
      <c r="B895" s="211"/>
      <c r="C895" s="211"/>
      <c r="D895" s="211"/>
      <c r="E895" s="211"/>
    </row>
    <row r="896" spans="1:5" ht="15" customHeight="1" x14ac:dyDescent="0.2">
      <c r="A896" s="211"/>
      <c r="B896" s="211"/>
      <c r="C896" s="211"/>
      <c r="D896" s="211"/>
      <c r="E896" s="211"/>
    </row>
    <row r="897" spans="1:5" ht="15" customHeight="1" x14ac:dyDescent="0.2">
      <c r="A897" s="211"/>
      <c r="B897" s="211"/>
      <c r="C897" s="211"/>
      <c r="D897" s="211"/>
      <c r="E897" s="211"/>
    </row>
    <row r="898" spans="1:5" ht="15" customHeight="1" x14ac:dyDescent="0.2">
      <c r="A898" s="115"/>
      <c r="B898" s="115"/>
      <c r="C898" s="115"/>
      <c r="D898" s="115"/>
      <c r="E898" s="115"/>
    </row>
    <row r="899" spans="1:5" ht="15" customHeight="1" x14ac:dyDescent="0.25">
      <c r="A899" s="79" t="s">
        <v>17</v>
      </c>
      <c r="B899" s="71"/>
      <c r="C899" s="71"/>
      <c r="D899" s="71"/>
      <c r="E899" s="71"/>
    </row>
    <row r="900" spans="1:5" ht="15" customHeight="1" x14ac:dyDescent="0.2">
      <c r="A900" s="81" t="s">
        <v>67</v>
      </c>
      <c r="B900" s="71"/>
      <c r="C900" s="71"/>
      <c r="D900" s="71"/>
      <c r="E900" s="72" t="s">
        <v>68</v>
      </c>
    </row>
    <row r="901" spans="1:5" ht="15" customHeight="1" x14ac:dyDescent="0.2">
      <c r="A901" s="153"/>
      <c r="B901" s="154"/>
      <c r="C901" s="71"/>
      <c r="D901" s="71"/>
      <c r="E901" s="84"/>
    </row>
    <row r="902" spans="1:5" ht="15" customHeight="1" x14ac:dyDescent="0.2">
      <c r="A902" s="111"/>
      <c r="B902" s="111"/>
      <c r="C902" s="85" t="s">
        <v>48</v>
      </c>
      <c r="D902" s="98" t="s">
        <v>54</v>
      </c>
      <c r="E902" s="46" t="s">
        <v>50</v>
      </c>
    </row>
    <row r="903" spans="1:5" ht="15" customHeight="1" x14ac:dyDescent="0.2">
      <c r="A903" s="129"/>
      <c r="B903" s="151"/>
      <c r="C903" s="107">
        <v>2310</v>
      </c>
      <c r="D903" s="69" t="s">
        <v>56</v>
      </c>
      <c r="E903" s="162">
        <v>-539275</v>
      </c>
    </row>
    <row r="904" spans="1:5" ht="15" customHeight="1" x14ac:dyDescent="0.2">
      <c r="A904" s="129"/>
      <c r="B904" s="151"/>
      <c r="C904" s="107">
        <v>2333</v>
      </c>
      <c r="D904" s="69" t="s">
        <v>56</v>
      </c>
      <c r="E904" s="150">
        <f>150000+121275+268000</f>
        <v>539275</v>
      </c>
    </row>
    <row r="905" spans="1:5" ht="15" customHeight="1" x14ac:dyDescent="0.2">
      <c r="A905" s="102"/>
      <c r="B905" s="102"/>
      <c r="C905" s="91" t="s">
        <v>52</v>
      </c>
      <c r="D905" s="92"/>
      <c r="E905" s="93">
        <f>SUM(E903:E904)</f>
        <v>0</v>
      </c>
    </row>
    <row r="906" spans="1:5" ht="15" customHeight="1" x14ac:dyDescent="0.2"/>
    <row r="907" spans="1:5" ht="15" customHeight="1" x14ac:dyDescent="0.2"/>
    <row r="908" spans="1:5" ht="15" customHeight="1" x14ac:dyDescent="0.25">
      <c r="A908" s="57" t="s">
        <v>174</v>
      </c>
    </row>
    <row r="909" spans="1:5" ht="15" customHeight="1" x14ac:dyDescent="0.2">
      <c r="A909" s="212" t="s">
        <v>175</v>
      </c>
      <c r="B909" s="212"/>
      <c r="C909" s="212"/>
      <c r="D909" s="212"/>
      <c r="E909" s="212"/>
    </row>
    <row r="910" spans="1:5" ht="15" customHeight="1" x14ac:dyDescent="0.2">
      <c r="A910" s="212"/>
      <c r="B910" s="212"/>
      <c r="C910" s="212"/>
      <c r="D910" s="212"/>
      <c r="E910" s="212"/>
    </row>
    <row r="911" spans="1:5" ht="15" customHeight="1" x14ac:dyDescent="0.2">
      <c r="A911" s="211" t="s">
        <v>176</v>
      </c>
      <c r="B911" s="211"/>
      <c r="C911" s="211"/>
      <c r="D911" s="211"/>
      <c r="E911" s="211"/>
    </row>
    <row r="912" spans="1:5" ht="15" customHeight="1" x14ac:dyDescent="0.2">
      <c r="A912" s="211"/>
      <c r="B912" s="211"/>
      <c r="C912" s="211"/>
      <c r="D912" s="211"/>
      <c r="E912" s="211"/>
    </row>
    <row r="913" spans="1:5" ht="15" customHeight="1" x14ac:dyDescent="0.2">
      <c r="A913" s="211"/>
      <c r="B913" s="211"/>
      <c r="C913" s="211"/>
      <c r="D913" s="211"/>
      <c r="E913" s="211"/>
    </row>
    <row r="914" spans="1:5" ht="15" customHeight="1" x14ac:dyDescent="0.2">
      <c r="A914" s="211"/>
      <c r="B914" s="211"/>
      <c r="C914" s="211"/>
      <c r="D914" s="211"/>
      <c r="E914" s="211"/>
    </row>
    <row r="915" spans="1:5" ht="15" customHeight="1" x14ac:dyDescent="0.2">
      <c r="A915" s="211"/>
      <c r="B915" s="211"/>
      <c r="C915" s="211"/>
      <c r="D915" s="211"/>
      <c r="E915" s="211"/>
    </row>
    <row r="916" spans="1:5" ht="15" customHeight="1" x14ac:dyDescent="0.2">
      <c r="A916" s="211"/>
      <c r="B916" s="211"/>
      <c r="C916" s="211"/>
      <c r="D916" s="211"/>
      <c r="E916" s="211"/>
    </row>
    <row r="917" spans="1:5" ht="15" customHeight="1" x14ac:dyDescent="0.2">
      <c r="A917" s="211"/>
      <c r="B917" s="211"/>
      <c r="C917" s="211"/>
      <c r="D917" s="211"/>
      <c r="E917" s="211"/>
    </row>
    <row r="918" spans="1:5" ht="15" customHeight="1" x14ac:dyDescent="0.2">
      <c r="A918" s="211"/>
      <c r="B918" s="211"/>
      <c r="C918" s="211"/>
      <c r="D918" s="211"/>
      <c r="E918" s="211"/>
    </row>
    <row r="919" spans="1:5" ht="15" customHeight="1" x14ac:dyDescent="0.2">
      <c r="A919" s="211"/>
      <c r="B919" s="211"/>
      <c r="C919" s="211"/>
      <c r="D919" s="211"/>
      <c r="E919" s="211"/>
    </row>
    <row r="920" spans="1:5" ht="15" customHeight="1" x14ac:dyDescent="0.2"/>
    <row r="921" spans="1:5" ht="15" customHeight="1" x14ac:dyDescent="0.25">
      <c r="A921" s="79" t="s">
        <v>17</v>
      </c>
      <c r="B921" s="71"/>
      <c r="C921" s="71"/>
      <c r="D921" s="71"/>
      <c r="E921" s="71"/>
    </row>
    <row r="922" spans="1:5" ht="15" customHeight="1" x14ac:dyDescent="0.2">
      <c r="A922" s="105" t="s">
        <v>73</v>
      </c>
      <c r="B922" s="71"/>
      <c r="C922" s="71"/>
      <c r="D922" s="71"/>
      <c r="E922" s="72" t="s">
        <v>135</v>
      </c>
    </row>
    <row r="923" spans="1:5" ht="15" customHeight="1" x14ac:dyDescent="0.2">
      <c r="A923" s="153"/>
      <c r="B923" s="154"/>
      <c r="C923" s="71"/>
      <c r="D923" s="71"/>
      <c r="E923" s="84"/>
    </row>
    <row r="924" spans="1:5" ht="15" customHeight="1" x14ac:dyDescent="0.2">
      <c r="A924" s="111"/>
      <c r="B924" s="111"/>
      <c r="C924" s="85" t="s">
        <v>48</v>
      </c>
      <c r="D924" s="86" t="s">
        <v>54</v>
      </c>
      <c r="E924" s="46" t="s">
        <v>50</v>
      </c>
    </row>
    <row r="925" spans="1:5" ht="15" customHeight="1" x14ac:dyDescent="0.2">
      <c r="A925" s="122"/>
      <c r="B925" s="151"/>
      <c r="C925" s="100">
        <v>3639</v>
      </c>
      <c r="D925" s="101" t="s">
        <v>78</v>
      </c>
      <c r="E925" s="52">
        <v>-1</v>
      </c>
    </row>
    <row r="926" spans="1:5" ht="15" customHeight="1" x14ac:dyDescent="0.2">
      <c r="A926" s="122"/>
      <c r="B926" s="151"/>
      <c r="C926" s="100">
        <v>3631</v>
      </c>
      <c r="D926" s="101" t="s">
        <v>69</v>
      </c>
      <c r="E926" s="52">
        <v>-300000</v>
      </c>
    </row>
    <row r="927" spans="1:5" ht="15" customHeight="1" x14ac:dyDescent="0.2">
      <c r="A927" s="122"/>
      <c r="B927" s="151"/>
      <c r="C927" s="100">
        <v>2212</v>
      </c>
      <c r="D927" s="69" t="s">
        <v>56</v>
      </c>
      <c r="E927" s="52">
        <v>300000</v>
      </c>
    </row>
    <row r="928" spans="1:5" ht="15" customHeight="1" x14ac:dyDescent="0.2">
      <c r="A928" s="122"/>
      <c r="B928" s="151"/>
      <c r="C928" s="100">
        <v>3639</v>
      </c>
      <c r="D928" s="101" t="s">
        <v>77</v>
      </c>
      <c r="E928" s="52">
        <v>1</v>
      </c>
    </row>
    <row r="929" spans="1:5" ht="15" customHeight="1" x14ac:dyDescent="0.2">
      <c r="C929" s="91" t="s">
        <v>52</v>
      </c>
      <c r="D929" s="92"/>
      <c r="E929" s="93">
        <f>SUM(E925:E928)</f>
        <v>0</v>
      </c>
    </row>
    <row r="930" spans="1:5" ht="15" customHeight="1" x14ac:dyDescent="0.2"/>
    <row r="931" spans="1:5" ht="15" customHeight="1" x14ac:dyDescent="0.2"/>
    <row r="932" spans="1:5" ht="15" customHeight="1" x14ac:dyDescent="0.2"/>
    <row r="933" spans="1:5" ht="15" customHeight="1" x14ac:dyDescent="0.2"/>
    <row r="934" spans="1:5" ht="15" customHeight="1" x14ac:dyDescent="0.2"/>
    <row r="935" spans="1:5" ht="15" customHeight="1" x14ac:dyDescent="0.2"/>
    <row r="936" spans="1:5" ht="15" customHeight="1" x14ac:dyDescent="0.2"/>
    <row r="937" spans="1:5" ht="15" customHeight="1" x14ac:dyDescent="0.2"/>
    <row r="938" spans="1:5" ht="15" customHeight="1" x14ac:dyDescent="0.25">
      <c r="A938" s="57" t="s">
        <v>177</v>
      </c>
    </row>
    <row r="939" spans="1:5" ht="15" customHeight="1" x14ac:dyDescent="0.2">
      <c r="A939" s="212" t="s">
        <v>178</v>
      </c>
      <c r="B939" s="212"/>
      <c r="C939" s="212"/>
      <c r="D939" s="212"/>
      <c r="E939" s="212"/>
    </row>
    <row r="940" spans="1:5" ht="15" customHeight="1" x14ac:dyDescent="0.2">
      <c r="A940" s="212"/>
      <c r="B940" s="212"/>
      <c r="C940" s="212"/>
      <c r="D940" s="212"/>
      <c r="E940" s="212"/>
    </row>
    <row r="941" spans="1:5" ht="15" customHeight="1" x14ac:dyDescent="0.2">
      <c r="A941" s="209" t="s">
        <v>179</v>
      </c>
      <c r="B941" s="209"/>
      <c r="C941" s="209"/>
      <c r="D941" s="209"/>
      <c r="E941" s="209"/>
    </row>
    <row r="942" spans="1:5" ht="15" customHeight="1" x14ac:dyDescent="0.2">
      <c r="A942" s="209"/>
      <c r="B942" s="209"/>
      <c r="C942" s="209"/>
      <c r="D942" s="209"/>
      <c r="E942" s="209"/>
    </row>
    <row r="943" spans="1:5" ht="15" customHeight="1" x14ac:dyDescent="0.2">
      <c r="A943" s="209"/>
      <c r="B943" s="209"/>
      <c r="C943" s="209"/>
      <c r="D943" s="209"/>
      <c r="E943" s="209"/>
    </row>
    <row r="944" spans="1:5" ht="15" customHeight="1" x14ac:dyDescent="0.2">
      <c r="A944" s="209"/>
      <c r="B944" s="209"/>
      <c r="C944" s="209"/>
      <c r="D944" s="209"/>
      <c r="E944" s="209"/>
    </row>
    <row r="945" spans="1:5" ht="15" customHeight="1" x14ac:dyDescent="0.2">
      <c r="A945" s="209"/>
      <c r="B945" s="209"/>
      <c r="C945" s="209"/>
      <c r="D945" s="209"/>
      <c r="E945" s="209"/>
    </row>
    <row r="946" spans="1:5" ht="15" customHeight="1" x14ac:dyDescent="0.2">
      <c r="A946" s="209"/>
      <c r="B946" s="209"/>
      <c r="C946" s="209"/>
      <c r="D946" s="209"/>
      <c r="E946" s="209"/>
    </row>
    <row r="947" spans="1:5" ht="15" customHeight="1" x14ac:dyDescent="0.2">
      <c r="A947" s="209"/>
      <c r="B947" s="209"/>
      <c r="C947" s="209"/>
      <c r="D947" s="209"/>
      <c r="E947" s="209"/>
    </row>
    <row r="948" spans="1:5" ht="15" customHeight="1" x14ac:dyDescent="0.2"/>
    <row r="949" spans="1:5" ht="15" customHeight="1" x14ac:dyDescent="0.25">
      <c r="A949" s="40" t="s">
        <v>17</v>
      </c>
      <c r="B949" s="41"/>
      <c r="C949" s="41"/>
      <c r="D949" s="41"/>
      <c r="E949" s="44"/>
    </row>
    <row r="950" spans="1:5" ht="15" customHeight="1" x14ac:dyDescent="0.2">
      <c r="A950" s="81" t="s">
        <v>112</v>
      </c>
      <c r="B950" s="82"/>
      <c r="C950" s="82"/>
      <c r="D950" s="82"/>
      <c r="E950" s="82" t="s">
        <v>113</v>
      </c>
    </row>
    <row r="951" spans="1:5" ht="15" customHeight="1" x14ac:dyDescent="0.25">
      <c r="A951" s="44"/>
      <c r="B951" s="40"/>
      <c r="C951" s="41"/>
      <c r="D951" s="41"/>
      <c r="E951" s="45"/>
    </row>
    <row r="952" spans="1:5" ht="15" customHeight="1" x14ac:dyDescent="0.2">
      <c r="C952" s="46" t="s">
        <v>48</v>
      </c>
      <c r="D952" s="59" t="s">
        <v>54</v>
      </c>
      <c r="E952" s="46" t="s">
        <v>50</v>
      </c>
    </row>
    <row r="953" spans="1:5" ht="15" customHeight="1" x14ac:dyDescent="0.2">
      <c r="C953" s="100">
        <v>4399</v>
      </c>
      <c r="D953" s="101" t="s">
        <v>55</v>
      </c>
      <c r="E953" s="52">
        <v>-64175800</v>
      </c>
    </row>
    <row r="954" spans="1:5" ht="15" customHeight="1" x14ac:dyDescent="0.2">
      <c r="C954" s="100">
        <v>4399</v>
      </c>
      <c r="D954" s="69" t="s">
        <v>56</v>
      </c>
      <c r="E954" s="52">
        <f>140000+174800+561100+298000+499000+539000+4031100+291200+85200+784100+400000+250000+2939700+1776900+275000+285000+87800+97000</f>
        <v>13514900</v>
      </c>
    </row>
    <row r="955" spans="1:5" ht="15" customHeight="1" x14ac:dyDescent="0.2">
      <c r="C955" s="54" t="s">
        <v>52</v>
      </c>
      <c r="D955" s="63"/>
      <c r="E955" s="64">
        <f>SUM(E953:E954)</f>
        <v>-50660900</v>
      </c>
    </row>
    <row r="956" spans="1:5" ht="15" customHeight="1" x14ac:dyDescent="0.2"/>
    <row r="957" spans="1:5" ht="15" customHeight="1" x14ac:dyDescent="0.2">
      <c r="B957" s="46" t="s">
        <v>47</v>
      </c>
      <c r="C957" s="85" t="s">
        <v>48</v>
      </c>
      <c r="D957" s="128" t="s">
        <v>49</v>
      </c>
      <c r="E957" s="48" t="s">
        <v>50</v>
      </c>
    </row>
    <row r="958" spans="1:5" ht="15" customHeight="1" x14ac:dyDescent="0.2">
      <c r="B958" s="141">
        <v>13305</v>
      </c>
      <c r="C958" s="146"/>
      <c r="D958" s="60" t="s">
        <v>114</v>
      </c>
      <c r="E958" s="147">
        <f>1758500+1373600+345300+1703000+520000+1174700+4364500+2759500+4357200+1040800+2567200+262800+3742400+832900+1529900+300900+1188800+2526800+942000+2129400+4639900+1509500+1430000+2203400+1266600+1918100+2273200</f>
        <v>50660900</v>
      </c>
    </row>
    <row r="959" spans="1:5" ht="15" customHeight="1" x14ac:dyDescent="0.2">
      <c r="B959" s="131"/>
      <c r="C959" s="91" t="s">
        <v>52</v>
      </c>
      <c r="D959" s="103"/>
      <c r="E959" s="104">
        <f>SUM(E958:E958)</f>
        <v>50660900</v>
      </c>
    </row>
    <row r="960" spans="1:5" ht="15" customHeight="1" x14ac:dyDescent="0.2"/>
    <row r="961" spans="1:5" ht="15" customHeight="1" x14ac:dyDescent="0.2"/>
    <row r="962" spans="1:5" ht="15" customHeight="1" x14ac:dyDescent="0.25">
      <c r="A962" s="57" t="s">
        <v>180</v>
      </c>
    </row>
    <row r="963" spans="1:5" ht="15" customHeight="1" x14ac:dyDescent="0.2">
      <c r="A963" s="212" t="s">
        <v>175</v>
      </c>
      <c r="B963" s="212"/>
      <c r="C963" s="212"/>
      <c r="D963" s="212"/>
      <c r="E963" s="212"/>
    </row>
    <row r="964" spans="1:5" ht="15" customHeight="1" x14ac:dyDescent="0.2">
      <c r="A964" s="212"/>
      <c r="B964" s="212"/>
      <c r="C964" s="212"/>
      <c r="D964" s="212"/>
      <c r="E964" s="212"/>
    </row>
    <row r="965" spans="1:5" ht="15" customHeight="1" x14ac:dyDescent="0.2">
      <c r="A965" s="211" t="s">
        <v>181</v>
      </c>
      <c r="B965" s="211"/>
      <c r="C965" s="211"/>
      <c r="D965" s="211"/>
      <c r="E965" s="211"/>
    </row>
    <row r="966" spans="1:5" ht="15" customHeight="1" x14ac:dyDescent="0.2">
      <c r="A966" s="211"/>
      <c r="B966" s="211"/>
      <c r="C966" s="211"/>
      <c r="D966" s="211"/>
      <c r="E966" s="211"/>
    </row>
    <row r="967" spans="1:5" ht="15" customHeight="1" x14ac:dyDescent="0.2">
      <c r="A967" s="211"/>
      <c r="B967" s="211"/>
      <c r="C967" s="211"/>
      <c r="D967" s="211"/>
      <c r="E967" s="211"/>
    </row>
    <row r="968" spans="1:5" ht="15" customHeight="1" x14ac:dyDescent="0.2">
      <c r="A968" s="211"/>
      <c r="B968" s="211"/>
      <c r="C968" s="211"/>
      <c r="D968" s="211"/>
      <c r="E968" s="211"/>
    </row>
    <row r="969" spans="1:5" ht="15" customHeight="1" x14ac:dyDescent="0.2">
      <c r="A969" s="211"/>
      <c r="B969" s="211"/>
      <c r="C969" s="211"/>
      <c r="D969" s="211"/>
      <c r="E969" s="211"/>
    </row>
    <row r="970" spans="1:5" ht="15" customHeight="1" x14ac:dyDescent="0.2">
      <c r="A970" s="211"/>
      <c r="B970" s="211"/>
      <c r="C970" s="211"/>
      <c r="D970" s="211"/>
      <c r="E970" s="211"/>
    </row>
    <row r="971" spans="1:5" ht="15" customHeight="1" x14ac:dyDescent="0.2">
      <c r="A971" s="211"/>
      <c r="B971" s="211"/>
      <c r="C971" s="211"/>
      <c r="D971" s="211"/>
      <c r="E971" s="211"/>
    </row>
    <row r="972" spans="1:5" ht="15" customHeight="1" x14ac:dyDescent="0.2">
      <c r="A972" s="115"/>
      <c r="B972" s="115"/>
      <c r="C972" s="115"/>
      <c r="D972" s="115"/>
      <c r="E972" s="115"/>
    </row>
    <row r="973" spans="1:5" ht="15" customHeight="1" x14ac:dyDescent="0.25">
      <c r="A973" s="40" t="s">
        <v>17</v>
      </c>
      <c r="B973" s="41"/>
      <c r="C973" s="41"/>
      <c r="D973" s="82"/>
      <c r="E973" s="82"/>
    </row>
    <row r="974" spans="1:5" ht="15" customHeight="1" x14ac:dyDescent="0.2">
      <c r="A974" s="42" t="s">
        <v>73</v>
      </c>
      <c r="B974" s="41"/>
      <c r="C974" s="41"/>
      <c r="D974" s="41"/>
      <c r="E974" s="43" t="s">
        <v>182</v>
      </c>
    </row>
    <row r="975" spans="1:5" ht="15" customHeight="1" x14ac:dyDescent="0.2">
      <c r="A975" s="44"/>
      <c r="B975" s="123"/>
      <c r="C975" s="41"/>
      <c r="D975" s="44"/>
      <c r="E975" s="124"/>
    </row>
    <row r="976" spans="1:5" ht="15" customHeight="1" x14ac:dyDescent="0.2">
      <c r="A976" s="97"/>
      <c r="B976" s="97"/>
      <c r="C976" s="46" t="s">
        <v>48</v>
      </c>
      <c r="D976" s="59" t="s">
        <v>54</v>
      </c>
      <c r="E976" s="46" t="s">
        <v>50</v>
      </c>
    </row>
    <row r="977" spans="1:5" ht="15" customHeight="1" x14ac:dyDescent="0.2">
      <c r="A977" s="112"/>
      <c r="B977" s="113"/>
      <c r="C977" s="100">
        <v>3636</v>
      </c>
      <c r="D977" s="101" t="s">
        <v>78</v>
      </c>
      <c r="E977" s="52">
        <v>-4000</v>
      </c>
    </row>
    <row r="978" spans="1:5" ht="15" customHeight="1" x14ac:dyDescent="0.2">
      <c r="A978" s="61"/>
      <c r="B978" s="41"/>
      <c r="C978" s="54" t="s">
        <v>52</v>
      </c>
      <c r="D978" s="63"/>
      <c r="E978" s="64">
        <f>SUM(E977:E977)</f>
        <v>-4000</v>
      </c>
    </row>
    <row r="979" spans="1:5" ht="15" customHeight="1" x14ac:dyDescent="0.25">
      <c r="A979" s="57"/>
    </row>
    <row r="980" spans="1:5" ht="15" customHeight="1" x14ac:dyDescent="0.25">
      <c r="A980" s="40" t="s">
        <v>17</v>
      </c>
      <c r="B980" s="41"/>
      <c r="C980" s="41"/>
      <c r="D980" s="82"/>
      <c r="E980" s="82"/>
    </row>
    <row r="981" spans="1:5" ht="15" customHeight="1" x14ac:dyDescent="0.2">
      <c r="A981" s="42" t="s">
        <v>73</v>
      </c>
      <c r="B981" s="41"/>
      <c r="C981" s="41"/>
      <c r="D981" s="41"/>
      <c r="E981" s="43" t="s">
        <v>123</v>
      </c>
    </row>
    <row r="982" spans="1:5" ht="15" customHeight="1" x14ac:dyDescent="0.2">
      <c r="A982" s="44"/>
      <c r="B982" s="123"/>
      <c r="C982" s="41"/>
      <c r="D982" s="44"/>
      <c r="E982" s="124"/>
    </row>
    <row r="983" spans="1:5" ht="15" customHeight="1" x14ac:dyDescent="0.2">
      <c r="C983" s="85" t="s">
        <v>48</v>
      </c>
      <c r="D983" s="86" t="s">
        <v>54</v>
      </c>
      <c r="E983" s="48" t="s">
        <v>50</v>
      </c>
    </row>
    <row r="984" spans="1:5" ht="15" customHeight="1" x14ac:dyDescent="0.2">
      <c r="C984" s="107">
        <v>6172</v>
      </c>
      <c r="D984" s="69" t="s">
        <v>56</v>
      </c>
      <c r="E984" s="89">
        <v>4000</v>
      </c>
    </row>
    <row r="985" spans="1:5" ht="15" customHeight="1" x14ac:dyDescent="0.2">
      <c r="C985" s="91" t="s">
        <v>52</v>
      </c>
      <c r="D985" s="92"/>
      <c r="E985" s="93">
        <f>SUM(E984:E984)</f>
        <v>4000</v>
      </c>
    </row>
    <row r="986" spans="1:5" ht="15" customHeight="1" x14ac:dyDescent="0.2"/>
    <row r="987" spans="1:5" ht="15" customHeight="1" x14ac:dyDescent="0.2"/>
    <row r="988" spans="1:5" ht="15" customHeight="1" x14ac:dyDescent="0.2"/>
    <row r="989" spans="1:5" ht="15" customHeight="1" x14ac:dyDescent="0.2"/>
    <row r="990" spans="1:5" ht="15" customHeight="1" x14ac:dyDescent="0.25">
      <c r="A990" s="57" t="s">
        <v>183</v>
      </c>
    </row>
    <row r="991" spans="1:5" ht="15" customHeight="1" x14ac:dyDescent="0.2">
      <c r="A991" s="212" t="s">
        <v>184</v>
      </c>
      <c r="B991" s="212"/>
      <c r="C991" s="212"/>
      <c r="D991" s="212"/>
      <c r="E991" s="212"/>
    </row>
    <row r="992" spans="1:5" ht="15" customHeight="1" x14ac:dyDescent="0.2">
      <c r="A992" s="212"/>
      <c r="B992" s="212"/>
      <c r="C992" s="212"/>
      <c r="D992" s="212"/>
      <c r="E992" s="212"/>
    </row>
    <row r="993" spans="1:5" ht="15" customHeight="1" x14ac:dyDescent="0.2">
      <c r="A993" s="211" t="s">
        <v>185</v>
      </c>
      <c r="B993" s="211"/>
      <c r="C993" s="211"/>
      <c r="D993" s="211"/>
      <c r="E993" s="211"/>
    </row>
    <row r="994" spans="1:5" ht="15" customHeight="1" x14ac:dyDescent="0.2">
      <c r="A994" s="211"/>
      <c r="B994" s="211"/>
      <c r="C994" s="211"/>
      <c r="D994" s="211"/>
      <c r="E994" s="211"/>
    </row>
    <row r="995" spans="1:5" ht="15" customHeight="1" x14ac:dyDescent="0.2">
      <c r="A995" s="211"/>
      <c r="B995" s="211"/>
      <c r="C995" s="211"/>
      <c r="D995" s="211"/>
      <c r="E995" s="211"/>
    </row>
    <row r="996" spans="1:5" ht="15" customHeight="1" x14ac:dyDescent="0.2">
      <c r="A996" s="211"/>
      <c r="B996" s="211"/>
      <c r="C996" s="211"/>
      <c r="D996" s="211"/>
      <c r="E996" s="211"/>
    </row>
    <row r="997" spans="1:5" ht="15" customHeight="1" x14ac:dyDescent="0.2">
      <c r="A997" s="211"/>
      <c r="B997" s="211"/>
      <c r="C997" s="211"/>
      <c r="D997" s="211"/>
      <c r="E997" s="211"/>
    </row>
    <row r="998" spans="1:5" ht="15" customHeight="1" x14ac:dyDescent="0.2">
      <c r="A998" s="211"/>
      <c r="B998" s="211"/>
      <c r="C998" s="211"/>
      <c r="D998" s="211"/>
      <c r="E998" s="211"/>
    </row>
    <row r="999" spans="1:5" ht="15" customHeight="1" x14ac:dyDescent="0.2">
      <c r="A999" s="115"/>
      <c r="B999" s="115"/>
      <c r="C999" s="115"/>
      <c r="D999" s="115"/>
      <c r="E999" s="115"/>
    </row>
    <row r="1000" spans="1:5" ht="15" customHeight="1" x14ac:dyDescent="0.25">
      <c r="A1000" s="79" t="s">
        <v>17</v>
      </c>
      <c r="B1000" s="71"/>
      <c r="C1000" s="71"/>
      <c r="D1000" s="71"/>
      <c r="E1000" s="71"/>
    </row>
    <row r="1001" spans="1:5" ht="15" customHeight="1" x14ac:dyDescent="0.2">
      <c r="A1001" s="42" t="s">
        <v>97</v>
      </c>
      <c r="B1001" s="71"/>
      <c r="C1001" s="71"/>
      <c r="D1001" s="71"/>
      <c r="E1001" s="72" t="s">
        <v>148</v>
      </c>
    </row>
    <row r="1002" spans="1:5" ht="15" customHeight="1" x14ac:dyDescent="0.2">
      <c r="A1002" s="153"/>
      <c r="B1002" s="154"/>
      <c r="C1002" s="71"/>
      <c r="D1002" s="71"/>
      <c r="E1002" s="84"/>
    </row>
    <row r="1003" spans="1:5" ht="15" customHeight="1" x14ac:dyDescent="0.25">
      <c r="A1003" s="38"/>
      <c r="B1003" s="85" t="s">
        <v>149</v>
      </c>
      <c r="C1003" s="85" t="s">
        <v>48</v>
      </c>
      <c r="D1003" s="86" t="s">
        <v>54</v>
      </c>
      <c r="E1003" s="46" t="s">
        <v>50</v>
      </c>
    </row>
    <row r="1004" spans="1:5" ht="15" customHeight="1" x14ac:dyDescent="0.25">
      <c r="A1004" s="38"/>
      <c r="B1004" s="134">
        <v>10</v>
      </c>
      <c r="C1004" s="100"/>
      <c r="D1004" s="101" t="s">
        <v>99</v>
      </c>
      <c r="E1004" s="89">
        <v>-30378</v>
      </c>
    </row>
    <row r="1005" spans="1:5" ht="15" customHeight="1" x14ac:dyDescent="0.25">
      <c r="A1005" s="38"/>
      <c r="B1005" s="134">
        <v>10</v>
      </c>
      <c r="C1005" s="100"/>
      <c r="D1005" s="60" t="s">
        <v>78</v>
      </c>
      <c r="E1005" s="89">
        <v>30378</v>
      </c>
    </row>
    <row r="1006" spans="1:5" ht="15" customHeight="1" x14ac:dyDescent="0.25">
      <c r="A1006" s="38"/>
      <c r="B1006" s="134"/>
      <c r="C1006" s="91" t="s">
        <v>52</v>
      </c>
      <c r="D1006" s="92"/>
      <c r="E1006" s="93">
        <f>SUM(E1004:E1005)</f>
        <v>0</v>
      </c>
    </row>
    <row r="1007" spans="1:5" ht="15" customHeight="1" x14ac:dyDescent="0.2"/>
    <row r="1008" spans="1:5" ht="15" customHeight="1" x14ac:dyDescent="0.2"/>
    <row r="1009" spans="1:5" ht="15" customHeight="1" x14ac:dyDescent="0.25">
      <c r="A1009" s="57" t="s">
        <v>186</v>
      </c>
    </row>
    <row r="1010" spans="1:5" ht="15" customHeight="1" x14ac:dyDescent="0.2">
      <c r="A1010" s="212" t="s">
        <v>184</v>
      </c>
      <c r="B1010" s="212"/>
      <c r="C1010" s="212"/>
      <c r="D1010" s="212"/>
      <c r="E1010" s="212"/>
    </row>
    <row r="1011" spans="1:5" ht="15" customHeight="1" x14ac:dyDescent="0.2">
      <c r="A1011" s="212"/>
      <c r="B1011" s="212"/>
      <c r="C1011" s="212"/>
      <c r="D1011" s="212"/>
      <c r="E1011" s="212"/>
    </row>
    <row r="1012" spans="1:5" ht="15" customHeight="1" x14ac:dyDescent="0.2">
      <c r="A1012" s="211" t="s">
        <v>187</v>
      </c>
      <c r="B1012" s="211"/>
      <c r="C1012" s="211"/>
      <c r="D1012" s="211"/>
      <c r="E1012" s="211"/>
    </row>
    <row r="1013" spans="1:5" ht="15" customHeight="1" x14ac:dyDescent="0.2">
      <c r="A1013" s="211"/>
      <c r="B1013" s="211"/>
      <c r="C1013" s="211"/>
      <c r="D1013" s="211"/>
      <c r="E1013" s="211"/>
    </row>
    <row r="1014" spans="1:5" ht="15" customHeight="1" x14ac:dyDescent="0.2">
      <c r="A1014" s="211"/>
      <c r="B1014" s="211"/>
      <c r="C1014" s="211"/>
      <c r="D1014" s="211"/>
      <c r="E1014" s="211"/>
    </row>
    <row r="1015" spans="1:5" ht="15" customHeight="1" x14ac:dyDescent="0.2">
      <c r="A1015" s="211"/>
      <c r="B1015" s="211"/>
      <c r="C1015" s="211"/>
      <c r="D1015" s="211"/>
      <c r="E1015" s="211"/>
    </row>
    <row r="1016" spans="1:5" ht="15" customHeight="1" x14ac:dyDescent="0.2">
      <c r="A1016" s="211"/>
      <c r="B1016" s="211"/>
      <c r="C1016" s="211"/>
      <c r="D1016" s="211"/>
      <c r="E1016" s="211"/>
    </row>
    <row r="1017" spans="1:5" ht="15" customHeight="1" x14ac:dyDescent="0.2">
      <c r="A1017" s="211"/>
      <c r="B1017" s="211"/>
      <c r="C1017" s="211"/>
      <c r="D1017" s="211"/>
      <c r="E1017" s="211"/>
    </row>
    <row r="1018" spans="1:5" ht="15" customHeight="1" x14ac:dyDescent="0.2">
      <c r="A1018" s="115"/>
      <c r="B1018" s="115"/>
      <c r="C1018" s="115"/>
      <c r="D1018" s="115"/>
      <c r="E1018" s="115"/>
    </row>
    <row r="1019" spans="1:5" ht="15" customHeight="1" x14ac:dyDescent="0.25">
      <c r="A1019" s="79" t="s">
        <v>17</v>
      </c>
      <c r="B1019" s="71"/>
      <c r="C1019" s="71"/>
      <c r="D1019" s="71"/>
      <c r="E1019" s="71"/>
    </row>
    <row r="1020" spans="1:5" ht="15" customHeight="1" x14ac:dyDescent="0.2">
      <c r="A1020" s="42" t="s">
        <v>97</v>
      </c>
      <c r="B1020" s="71"/>
      <c r="C1020" s="71"/>
      <c r="D1020" s="71"/>
      <c r="E1020" s="72" t="s">
        <v>148</v>
      </c>
    </row>
    <row r="1021" spans="1:5" ht="15" customHeight="1" x14ac:dyDescent="0.2">
      <c r="A1021" s="153"/>
      <c r="B1021" s="154"/>
      <c r="C1021" s="71"/>
      <c r="D1021" s="71"/>
      <c r="E1021" s="84"/>
    </row>
    <row r="1022" spans="1:5" ht="15" customHeight="1" x14ac:dyDescent="0.25">
      <c r="A1022" s="38"/>
      <c r="B1022" s="85" t="s">
        <v>149</v>
      </c>
      <c r="C1022" s="85" t="s">
        <v>48</v>
      </c>
      <c r="D1022" s="86" t="s">
        <v>54</v>
      </c>
      <c r="E1022" s="46" t="s">
        <v>50</v>
      </c>
    </row>
    <row r="1023" spans="1:5" ht="15" customHeight="1" x14ac:dyDescent="0.25">
      <c r="A1023" s="38"/>
      <c r="B1023" s="134">
        <v>12</v>
      </c>
      <c r="C1023" s="100"/>
      <c r="D1023" s="60" t="s">
        <v>78</v>
      </c>
      <c r="E1023" s="89">
        <v>-4412.8999999999996</v>
      </c>
    </row>
    <row r="1024" spans="1:5" ht="15" customHeight="1" x14ac:dyDescent="0.25">
      <c r="A1024" s="38"/>
      <c r="B1024" s="134">
        <v>12</v>
      </c>
      <c r="C1024" s="100"/>
      <c r="D1024" s="101" t="s">
        <v>99</v>
      </c>
      <c r="E1024" s="89">
        <v>4412.8999999999996</v>
      </c>
    </row>
    <row r="1025" spans="1:5" ht="15" customHeight="1" x14ac:dyDescent="0.25">
      <c r="A1025" s="38"/>
      <c r="B1025" s="134"/>
      <c r="C1025" s="91" t="s">
        <v>52</v>
      </c>
      <c r="D1025" s="92"/>
      <c r="E1025" s="93">
        <f>SUM(E1023:E1024)</f>
        <v>0</v>
      </c>
    </row>
    <row r="1026" spans="1:5" ht="15" customHeight="1" x14ac:dyDescent="0.2"/>
    <row r="1027" spans="1:5" ht="15" customHeight="1" x14ac:dyDescent="0.2"/>
    <row r="1028" spans="1:5" ht="15" customHeight="1" x14ac:dyDescent="0.25">
      <c r="A1028" s="57" t="s">
        <v>188</v>
      </c>
    </row>
    <row r="1029" spans="1:5" ht="15" customHeight="1" x14ac:dyDescent="0.2">
      <c r="A1029" s="212" t="s">
        <v>189</v>
      </c>
      <c r="B1029" s="212"/>
      <c r="C1029" s="212"/>
      <c r="D1029" s="212"/>
      <c r="E1029" s="212"/>
    </row>
    <row r="1030" spans="1:5" ht="15" customHeight="1" x14ac:dyDescent="0.2">
      <c r="A1030" s="212"/>
      <c r="B1030" s="212"/>
      <c r="C1030" s="212"/>
      <c r="D1030" s="212"/>
      <c r="E1030" s="212"/>
    </row>
    <row r="1031" spans="1:5" ht="15" customHeight="1" x14ac:dyDescent="0.2">
      <c r="A1031" s="209" t="s">
        <v>190</v>
      </c>
      <c r="B1031" s="209"/>
      <c r="C1031" s="209"/>
      <c r="D1031" s="209"/>
      <c r="E1031" s="209"/>
    </row>
    <row r="1032" spans="1:5" ht="15" customHeight="1" x14ac:dyDescent="0.2">
      <c r="A1032" s="209"/>
      <c r="B1032" s="209"/>
      <c r="C1032" s="209"/>
      <c r="D1032" s="209"/>
      <c r="E1032" s="209"/>
    </row>
    <row r="1033" spans="1:5" ht="15" customHeight="1" x14ac:dyDescent="0.2">
      <c r="A1033" s="209"/>
      <c r="B1033" s="209"/>
      <c r="C1033" s="209"/>
      <c r="D1033" s="209"/>
      <c r="E1033" s="209"/>
    </row>
    <row r="1034" spans="1:5" ht="15" customHeight="1" x14ac:dyDescent="0.2">
      <c r="A1034" s="209"/>
      <c r="B1034" s="209"/>
      <c r="C1034" s="209"/>
      <c r="D1034" s="209"/>
      <c r="E1034" s="209"/>
    </row>
    <row r="1035" spans="1:5" ht="15" customHeight="1" x14ac:dyDescent="0.2">
      <c r="A1035" s="209"/>
      <c r="B1035" s="209"/>
      <c r="C1035" s="209"/>
      <c r="D1035" s="209"/>
      <c r="E1035" s="209"/>
    </row>
    <row r="1036" spans="1:5" ht="15" customHeight="1" x14ac:dyDescent="0.2">
      <c r="A1036" s="209"/>
      <c r="B1036" s="209"/>
      <c r="C1036" s="209"/>
      <c r="D1036" s="209"/>
      <c r="E1036" s="209"/>
    </row>
    <row r="1037" spans="1:5" ht="15" customHeight="1" x14ac:dyDescent="0.2">
      <c r="A1037" s="209"/>
      <c r="B1037" s="209"/>
      <c r="C1037" s="209"/>
      <c r="D1037" s="209"/>
      <c r="E1037" s="209"/>
    </row>
    <row r="1038" spans="1:5" ht="15" customHeight="1" x14ac:dyDescent="0.2"/>
    <row r="1039" spans="1:5" ht="15" customHeight="1" x14ac:dyDescent="0.2"/>
    <row r="1040" spans="1:5" ht="15" customHeight="1" x14ac:dyDescent="0.2"/>
    <row r="1041" spans="1:5" ht="15" customHeight="1" x14ac:dyDescent="0.2"/>
    <row r="1042" spans="1:5" ht="15" customHeight="1" x14ac:dyDescent="0.25">
      <c r="A1042" s="79" t="s">
        <v>17</v>
      </c>
      <c r="B1042" s="71"/>
      <c r="C1042" s="71"/>
      <c r="D1042" s="71"/>
      <c r="E1042" s="82"/>
    </row>
    <row r="1043" spans="1:5" ht="15" customHeight="1" x14ac:dyDescent="0.2">
      <c r="A1043" s="81" t="s">
        <v>90</v>
      </c>
      <c r="B1043" s="127"/>
      <c r="C1043" s="127"/>
      <c r="D1043" s="127"/>
      <c r="E1043" s="82" t="s">
        <v>91</v>
      </c>
    </row>
    <row r="1044" spans="1:5" ht="15" customHeight="1" x14ac:dyDescent="0.2"/>
    <row r="1045" spans="1:5" ht="15" customHeight="1" x14ac:dyDescent="0.2">
      <c r="C1045" s="46" t="s">
        <v>48</v>
      </c>
      <c r="D1045" s="59" t="s">
        <v>54</v>
      </c>
      <c r="E1045" s="46" t="s">
        <v>50</v>
      </c>
    </row>
    <row r="1046" spans="1:5" ht="15" customHeight="1" x14ac:dyDescent="0.2">
      <c r="C1046" s="100">
        <v>3399</v>
      </c>
      <c r="D1046" s="101" t="s">
        <v>78</v>
      </c>
      <c r="E1046" s="52">
        <v>-87</v>
      </c>
    </row>
    <row r="1047" spans="1:5" ht="15" customHeight="1" x14ac:dyDescent="0.2">
      <c r="C1047" s="100">
        <v>3569</v>
      </c>
      <c r="D1047" s="101" t="s">
        <v>78</v>
      </c>
      <c r="E1047" s="52">
        <v>87</v>
      </c>
    </row>
    <row r="1048" spans="1:5" ht="15" customHeight="1" x14ac:dyDescent="0.2">
      <c r="C1048" s="54" t="s">
        <v>52</v>
      </c>
      <c r="D1048" s="63"/>
      <c r="E1048" s="64">
        <f>SUM(E1046:E1047)</f>
        <v>0</v>
      </c>
    </row>
    <row r="1049" spans="1:5" ht="15" customHeight="1" x14ac:dyDescent="0.2"/>
    <row r="1050" spans="1:5" ht="15" customHeight="1" x14ac:dyDescent="0.2"/>
    <row r="1051" spans="1:5" ht="15" customHeight="1" x14ac:dyDescent="0.25">
      <c r="A1051" s="57" t="s">
        <v>191</v>
      </c>
    </row>
    <row r="1052" spans="1:5" ht="15" customHeight="1" x14ac:dyDescent="0.2">
      <c r="A1052" s="212" t="s">
        <v>189</v>
      </c>
      <c r="B1052" s="212"/>
      <c r="C1052" s="212"/>
      <c r="D1052" s="212"/>
      <c r="E1052" s="212"/>
    </row>
    <row r="1053" spans="1:5" ht="15" customHeight="1" x14ac:dyDescent="0.2">
      <c r="A1053" s="212"/>
      <c r="B1053" s="212"/>
      <c r="C1053" s="212"/>
      <c r="D1053" s="212"/>
      <c r="E1053" s="212"/>
    </row>
    <row r="1054" spans="1:5" ht="15" customHeight="1" x14ac:dyDescent="0.2">
      <c r="A1054" s="209" t="s">
        <v>483</v>
      </c>
      <c r="B1054" s="209"/>
      <c r="C1054" s="209"/>
      <c r="D1054" s="209"/>
      <c r="E1054" s="209"/>
    </row>
    <row r="1055" spans="1:5" ht="15" customHeight="1" x14ac:dyDescent="0.2">
      <c r="A1055" s="209"/>
      <c r="B1055" s="209"/>
      <c r="C1055" s="209"/>
      <c r="D1055" s="209"/>
      <c r="E1055" s="209"/>
    </row>
    <row r="1056" spans="1:5" ht="15" customHeight="1" x14ac:dyDescent="0.2">
      <c r="A1056" s="209"/>
      <c r="B1056" s="209"/>
      <c r="C1056" s="209"/>
      <c r="D1056" s="209"/>
      <c r="E1056" s="209"/>
    </row>
    <row r="1057" spans="1:5" ht="15" customHeight="1" x14ac:dyDescent="0.2">
      <c r="A1057" s="209"/>
      <c r="B1057" s="209"/>
      <c r="C1057" s="209"/>
      <c r="D1057" s="209"/>
      <c r="E1057" s="209"/>
    </row>
    <row r="1058" spans="1:5" ht="15" customHeight="1" x14ac:dyDescent="0.2">
      <c r="A1058" s="209"/>
      <c r="B1058" s="209"/>
      <c r="C1058" s="209"/>
      <c r="D1058" s="209"/>
      <c r="E1058" s="209"/>
    </row>
    <row r="1059" spans="1:5" ht="15" customHeight="1" x14ac:dyDescent="0.2">
      <c r="A1059" s="209"/>
      <c r="B1059" s="209"/>
      <c r="C1059" s="209"/>
      <c r="D1059" s="209"/>
      <c r="E1059" s="209"/>
    </row>
    <row r="1060" spans="1:5" ht="15" customHeight="1" x14ac:dyDescent="0.2">
      <c r="A1060" s="209"/>
      <c r="B1060" s="209"/>
      <c r="C1060" s="209"/>
      <c r="D1060" s="209"/>
      <c r="E1060" s="209"/>
    </row>
    <row r="1061" spans="1:5" ht="15" customHeight="1" x14ac:dyDescent="0.2">
      <c r="A1061" s="209"/>
      <c r="B1061" s="209"/>
      <c r="C1061" s="209"/>
      <c r="D1061" s="209"/>
      <c r="E1061" s="209"/>
    </row>
    <row r="1062" spans="1:5" ht="15" customHeight="1" x14ac:dyDescent="0.2">
      <c r="A1062" s="209"/>
      <c r="B1062" s="209"/>
      <c r="C1062" s="209"/>
      <c r="D1062" s="209"/>
      <c r="E1062" s="209"/>
    </row>
    <row r="1063" spans="1:5" ht="15" customHeight="1" x14ac:dyDescent="0.2"/>
    <row r="1064" spans="1:5" ht="15" customHeight="1" x14ac:dyDescent="0.25">
      <c r="A1064" s="79" t="s">
        <v>17</v>
      </c>
      <c r="B1064" s="71"/>
      <c r="C1064" s="71"/>
      <c r="D1064" s="71"/>
      <c r="E1064" s="82"/>
    </row>
    <row r="1065" spans="1:5" ht="15" customHeight="1" x14ac:dyDescent="0.2">
      <c r="A1065" s="81" t="s">
        <v>90</v>
      </c>
      <c r="B1065" s="127"/>
      <c r="C1065" s="127"/>
      <c r="D1065" s="127"/>
      <c r="E1065" s="82" t="s">
        <v>91</v>
      </c>
    </row>
    <row r="1066" spans="1:5" ht="15" customHeight="1" x14ac:dyDescent="0.2"/>
    <row r="1067" spans="1:5" ht="15" customHeight="1" x14ac:dyDescent="0.2">
      <c r="B1067" s="46" t="s">
        <v>47</v>
      </c>
      <c r="C1067" s="85" t="s">
        <v>48</v>
      </c>
      <c r="D1067" s="128" t="s">
        <v>49</v>
      </c>
      <c r="E1067" s="48" t="s">
        <v>50</v>
      </c>
    </row>
    <row r="1068" spans="1:5" ht="15" customHeight="1" x14ac:dyDescent="0.2">
      <c r="B1068" s="49">
        <v>307</v>
      </c>
      <c r="C1068" s="100"/>
      <c r="D1068" s="60" t="s">
        <v>92</v>
      </c>
      <c r="E1068" s="52">
        <v>-115701</v>
      </c>
    </row>
    <row r="1069" spans="1:5" ht="15" customHeight="1" x14ac:dyDescent="0.2">
      <c r="B1069" s="49">
        <v>303</v>
      </c>
      <c r="C1069" s="100"/>
      <c r="D1069" s="60" t="s">
        <v>92</v>
      </c>
      <c r="E1069" s="52">
        <v>115701</v>
      </c>
    </row>
    <row r="1070" spans="1:5" ht="15" customHeight="1" x14ac:dyDescent="0.2">
      <c r="B1070" s="131"/>
      <c r="C1070" s="91" t="s">
        <v>52</v>
      </c>
      <c r="D1070" s="103"/>
      <c r="E1070" s="104">
        <f>SUM(E1068:E1069)</f>
        <v>0</v>
      </c>
    </row>
    <row r="1071" spans="1:5" ht="15" customHeight="1" x14ac:dyDescent="0.2"/>
    <row r="1072" spans="1:5" ht="15" customHeight="1" x14ac:dyDescent="0.2"/>
    <row r="1073" spans="1:5" ht="15" customHeight="1" x14ac:dyDescent="0.25">
      <c r="A1073" s="57" t="s">
        <v>192</v>
      </c>
    </row>
    <row r="1074" spans="1:5" ht="15" customHeight="1" x14ac:dyDescent="0.2">
      <c r="A1074" s="212" t="s">
        <v>189</v>
      </c>
      <c r="B1074" s="212"/>
      <c r="C1074" s="212"/>
      <c r="D1074" s="212"/>
      <c r="E1074" s="212"/>
    </row>
    <row r="1075" spans="1:5" ht="15" customHeight="1" x14ac:dyDescent="0.2">
      <c r="A1075" s="212"/>
      <c r="B1075" s="212"/>
      <c r="C1075" s="212"/>
      <c r="D1075" s="212"/>
      <c r="E1075" s="212"/>
    </row>
    <row r="1076" spans="1:5" ht="15" customHeight="1" x14ac:dyDescent="0.2">
      <c r="A1076" s="209" t="s">
        <v>484</v>
      </c>
      <c r="B1076" s="209"/>
      <c r="C1076" s="209"/>
      <c r="D1076" s="209"/>
      <c r="E1076" s="209"/>
    </row>
    <row r="1077" spans="1:5" ht="15" customHeight="1" x14ac:dyDescent="0.2">
      <c r="A1077" s="209"/>
      <c r="B1077" s="209"/>
      <c r="C1077" s="209"/>
      <c r="D1077" s="209"/>
      <c r="E1077" s="209"/>
    </row>
    <row r="1078" spans="1:5" ht="15" customHeight="1" x14ac:dyDescent="0.2">
      <c r="A1078" s="209"/>
      <c r="B1078" s="209"/>
      <c r="C1078" s="209"/>
      <c r="D1078" s="209"/>
      <c r="E1078" s="209"/>
    </row>
    <row r="1079" spans="1:5" ht="15" customHeight="1" x14ac:dyDescent="0.2">
      <c r="A1079" s="209"/>
      <c r="B1079" s="209"/>
      <c r="C1079" s="209"/>
      <c r="D1079" s="209"/>
      <c r="E1079" s="209"/>
    </row>
    <row r="1080" spans="1:5" ht="15" customHeight="1" x14ac:dyDescent="0.2">
      <c r="A1080" s="209"/>
      <c r="B1080" s="209"/>
      <c r="C1080" s="209"/>
      <c r="D1080" s="209"/>
      <c r="E1080" s="209"/>
    </row>
    <row r="1081" spans="1:5" ht="15" customHeight="1" x14ac:dyDescent="0.2">
      <c r="A1081" s="209"/>
      <c r="B1081" s="209"/>
      <c r="C1081" s="209"/>
      <c r="D1081" s="209"/>
      <c r="E1081" s="209"/>
    </row>
    <row r="1082" spans="1:5" ht="15" customHeight="1" x14ac:dyDescent="0.2">
      <c r="A1082" s="209"/>
      <c r="B1082" s="209"/>
      <c r="C1082" s="209"/>
      <c r="D1082" s="209"/>
      <c r="E1082" s="209"/>
    </row>
    <row r="1083" spans="1:5" ht="15" customHeight="1" x14ac:dyDescent="0.2">
      <c r="A1083" s="209"/>
      <c r="B1083" s="209"/>
      <c r="C1083" s="209"/>
      <c r="D1083" s="209"/>
      <c r="E1083" s="209"/>
    </row>
    <row r="1084" spans="1:5" ht="15" customHeight="1" x14ac:dyDescent="0.2">
      <c r="A1084" s="209"/>
      <c r="B1084" s="209"/>
      <c r="C1084" s="209"/>
      <c r="D1084" s="209"/>
      <c r="E1084" s="209"/>
    </row>
    <row r="1085" spans="1:5" ht="15" customHeight="1" x14ac:dyDescent="0.2">
      <c r="A1085" s="209"/>
      <c r="B1085" s="209"/>
      <c r="C1085" s="209"/>
      <c r="D1085" s="209"/>
      <c r="E1085" s="209"/>
    </row>
    <row r="1086" spans="1:5" ht="15" customHeight="1" x14ac:dyDescent="0.2"/>
    <row r="1087" spans="1:5" ht="15" customHeight="1" x14ac:dyDescent="0.2"/>
    <row r="1088" spans="1:5" ht="15" customHeight="1" x14ac:dyDescent="0.2"/>
    <row r="1089" spans="1:5" ht="15" customHeight="1" x14ac:dyDescent="0.2"/>
    <row r="1090" spans="1:5" ht="15" customHeight="1" x14ac:dyDescent="0.2"/>
    <row r="1091" spans="1:5" ht="15" customHeight="1" x14ac:dyDescent="0.2"/>
    <row r="1092" spans="1:5" ht="15" customHeight="1" x14ac:dyDescent="0.2"/>
    <row r="1093" spans="1:5" ht="15" customHeight="1" x14ac:dyDescent="0.25">
      <c r="A1093" s="79" t="s">
        <v>17</v>
      </c>
      <c r="B1093" s="71"/>
      <c r="C1093" s="71"/>
      <c r="D1093" s="71"/>
      <c r="E1093" s="82"/>
    </row>
    <row r="1094" spans="1:5" ht="15" customHeight="1" x14ac:dyDescent="0.2">
      <c r="A1094" s="81" t="s">
        <v>90</v>
      </c>
      <c r="B1094" s="127"/>
      <c r="C1094" s="127"/>
      <c r="D1094" s="127"/>
      <c r="E1094" s="82" t="s">
        <v>91</v>
      </c>
    </row>
    <row r="1095" spans="1:5" ht="15" customHeight="1" x14ac:dyDescent="0.2"/>
    <row r="1096" spans="1:5" ht="15" customHeight="1" x14ac:dyDescent="0.2">
      <c r="B1096" s="46" t="s">
        <v>47</v>
      </c>
      <c r="C1096" s="85" t="s">
        <v>48</v>
      </c>
      <c r="D1096" s="128" t="s">
        <v>49</v>
      </c>
      <c r="E1096" s="48" t="s">
        <v>50</v>
      </c>
    </row>
    <row r="1097" spans="1:5" ht="15" customHeight="1" x14ac:dyDescent="0.2">
      <c r="B1097" s="49">
        <v>307</v>
      </c>
      <c r="C1097" s="100"/>
      <c r="D1097" s="60" t="s">
        <v>92</v>
      </c>
      <c r="E1097" s="52">
        <v>-703000</v>
      </c>
    </row>
    <row r="1098" spans="1:5" ht="15" customHeight="1" x14ac:dyDescent="0.2">
      <c r="B1098" s="49">
        <v>300</v>
      </c>
      <c r="C1098" s="100"/>
      <c r="D1098" s="60" t="s">
        <v>92</v>
      </c>
      <c r="E1098" s="52">
        <v>500000</v>
      </c>
    </row>
    <row r="1099" spans="1:5" ht="15" customHeight="1" x14ac:dyDescent="0.2">
      <c r="B1099" s="49">
        <v>303</v>
      </c>
      <c r="C1099" s="100"/>
      <c r="D1099" s="60" t="s">
        <v>92</v>
      </c>
      <c r="E1099" s="52">
        <v>203000</v>
      </c>
    </row>
    <row r="1100" spans="1:5" ht="15" customHeight="1" x14ac:dyDescent="0.2">
      <c r="B1100" s="131"/>
      <c r="C1100" s="91" t="s">
        <v>52</v>
      </c>
      <c r="D1100" s="103"/>
      <c r="E1100" s="104">
        <f>SUM(E1097:E1099)</f>
        <v>0</v>
      </c>
    </row>
    <row r="1101" spans="1:5" ht="15" customHeight="1" x14ac:dyDescent="0.2"/>
    <row r="1102" spans="1:5" ht="15" customHeight="1" x14ac:dyDescent="0.2"/>
    <row r="1103" spans="1:5" ht="15" customHeight="1" x14ac:dyDescent="0.25">
      <c r="A1103" s="57" t="s">
        <v>193</v>
      </c>
    </row>
    <row r="1104" spans="1:5" ht="15" customHeight="1" x14ac:dyDescent="0.2">
      <c r="A1104" s="212" t="s">
        <v>189</v>
      </c>
      <c r="B1104" s="212"/>
      <c r="C1104" s="212"/>
      <c r="D1104" s="212"/>
      <c r="E1104" s="212"/>
    </row>
    <row r="1105" spans="1:5" ht="15" customHeight="1" x14ac:dyDescent="0.2">
      <c r="A1105" s="212"/>
      <c r="B1105" s="212"/>
      <c r="C1105" s="212"/>
      <c r="D1105" s="212"/>
      <c r="E1105" s="212"/>
    </row>
    <row r="1106" spans="1:5" ht="15" customHeight="1" x14ac:dyDescent="0.2">
      <c r="A1106" s="209" t="s">
        <v>485</v>
      </c>
      <c r="B1106" s="209"/>
      <c r="C1106" s="209"/>
      <c r="D1106" s="209"/>
      <c r="E1106" s="209"/>
    </row>
    <row r="1107" spans="1:5" ht="15" customHeight="1" x14ac:dyDescent="0.2">
      <c r="A1107" s="209"/>
      <c r="B1107" s="209"/>
      <c r="C1107" s="209"/>
      <c r="D1107" s="209"/>
      <c r="E1107" s="209"/>
    </row>
    <row r="1108" spans="1:5" ht="15" customHeight="1" x14ac:dyDescent="0.2">
      <c r="A1108" s="209"/>
      <c r="B1108" s="209"/>
      <c r="C1108" s="209"/>
      <c r="D1108" s="209"/>
      <c r="E1108" s="209"/>
    </row>
    <row r="1109" spans="1:5" ht="15" customHeight="1" x14ac:dyDescent="0.2">
      <c r="A1109" s="209"/>
      <c r="B1109" s="209"/>
      <c r="C1109" s="209"/>
      <c r="D1109" s="209"/>
      <c r="E1109" s="209"/>
    </row>
    <row r="1110" spans="1:5" ht="15" customHeight="1" x14ac:dyDescent="0.2">
      <c r="A1110" s="209"/>
      <c r="B1110" s="209"/>
      <c r="C1110" s="209"/>
      <c r="D1110" s="209"/>
      <c r="E1110" s="209"/>
    </row>
    <row r="1111" spans="1:5" ht="15" customHeight="1" x14ac:dyDescent="0.2">
      <c r="A1111" s="209"/>
      <c r="B1111" s="209"/>
      <c r="C1111" s="209"/>
      <c r="D1111" s="209"/>
      <c r="E1111" s="209"/>
    </row>
    <row r="1112" spans="1:5" ht="15" customHeight="1" x14ac:dyDescent="0.2">
      <c r="A1112" s="209"/>
      <c r="B1112" s="209"/>
      <c r="C1112" s="209"/>
      <c r="D1112" s="209"/>
      <c r="E1112" s="209"/>
    </row>
    <row r="1113" spans="1:5" ht="15" customHeight="1" x14ac:dyDescent="0.2">
      <c r="A1113" s="209"/>
      <c r="B1113" s="209"/>
      <c r="C1113" s="209"/>
      <c r="D1113" s="209"/>
      <c r="E1113" s="209"/>
    </row>
    <row r="1114" spans="1:5" ht="15" customHeight="1" x14ac:dyDescent="0.2">
      <c r="A1114" s="209"/>
      <c r="B1114" s="209"/>
      <c r="C1114" s="209"/>
      <c r="D1114" s="209"/>
      <c r="E1114" s="209"/>
    </row>
    <row r="1115" spans="1:5" ht="15" customHeight="1" x14ac:dyDescent="0.2"/>
    <row r="1116" spans="1:5" ht="15" customHeight="1" x14ac:dyDescent="0.25">
      <c r="A1116" s="79" t="s">
        <v>17</v>
      </c>
      <c r="B1116" s="71"/>
      <c r="C1116" s="71"/>
      <c r="D1116" s="71"/>
      <c r="E1116" s="82"/>
    </row>
    <row r="1117" spans="1:5" ht="15" customHeight="1" x14ac:dyDescent="0.2">
      <c r="A1117" s="81" t="s">
        <v>90</v>
      </c>
      <c r="B1117" s="127"/>
      <c r="C1117" s="127"/>
      <c r="D1117" s="127"/>
      <c r="E1117" s="82" t="s">
        <v>91</v>
      </c>
    </row>
    <row r="1118" spans="1:5" ht="15" customHeight="1" x14ac:dyDescent="0.2"/>
    <row r="1119" spans="1:5" ht="15" customHeight="1" x14ac:dyDescent="0.2">
      <c r="B1119" s="46" t="s">
        <v>47</v>
      </c>
      <c r="C1119" s="85" t="s">
        <v>48</v>
      </c>
      <c r="D1119" s="128" t="s">
        <v>49</v>
      </c>
      <c r="E1119" s="48" t="s">
        <v>50</v>
      </c>
    </row>
    <row r="1120" spans="1:5" ht="15" customHeight="1" x14ac:dyDescent="0.2">
      <c r="B1120" s="49">
        <v>13</v>
      </c>
      <c r="C1120" s="100"/>
      <c r="D1120" s="60" t="s">
        <v>92</v>
      </c>
      <c r="E1120" s="52">
        <f>-4500-30464-23958.45</f>
        <v>-58922.45</v>
      </c>
    </row>
    <row r="1121" spans="1:5" ht="15" customHeight="1" x14ac:dyDescent="0.2">
      <c r="B1121" s="49">
        <v>14</v>
      </c>
      <c r="C1121" s="100"/>
      <c r="D1121" s="60" t="s">
        <v>92</v>
      </c>
      <c r="E1121" s="52">
        <f>-101398.79-10537.48</f>
        <v>-111936.26999999999</v>
      </c>
    </row>
    <row r="1122" spans="1:5" ht="15" customHeight="1" x14ac:dyDescent="0.2">
      <c r="B1122" s="49">
        <v>10</v>
      </c>
      <c r="C1122" s="100"/>
      <c r="D1122" s="60" t="s">
        <v>92</v>
      </c>
      <c r="E1122" s="52">
        <f>-543-6590-5058-955-6595-700-12141-22882-5239.41-531.86-52346.3-9449-23253-1026.4</f>
        <v>-147309.97</v>
      </c>
    </row>
    <row r="1123" spans="1:5" ht="15" customHeight="1" x14ac:dyDescent="0.2">
      <c r="B1123" s="49">
        <v>11</v>
      </c>
      <c r="C1123" s="100"/>
      <c r="D1123" s="60" t="s">
        <v>92</v>
      </c>
      <c r="E1123" s="52">
        <f>-1000-18559-67-180000-20980-9760.3-31677-845-8515-28368-12555</f>
        <v>-312326.3</v>
      </c>
    </row>
    <row r="1124" spans="1:5" ht="15" customHeight="1" x14ac:dyDescent="0.2">
      <c r="B1124" s="49">
        <v>13</v>
      </c>
      <c r="C1124" s="100"/>
      <c r="D1124" s="101" t="s">
        <v>102</v>
      </c>
      <c r="E1124" s="52">
        <f>-10-2837-2410-150000-440.4-44795-127628.1</f>
        <v>-328120.5</v>
      </c>
    </row>
    <row r="1125" spans="1:5" ht="15" customHeight="1" x14ac:dyDescent="0.2">
      <c r="B1125" s="49">
        <v>14</v>
      </c>
      <c r="C1125" s="100"/>
      <c r="D1125" s="101" t="s">
        <v>102</v>
      </c>
      <c r="E1125" s="52">
        <f>-1585-14114-130585-89.72-920-5570-9632-2000-441.94-56-37782-118999.35-77193.8-16818-100000</f>
        <v>-515786.81</v>
      </c>
    </row>
    <row r="1126" spans="1:5" ht="15" customHeight="1" x14ac:dyDescent="0.2">
      <c r="B1126" s="49">
        <v>10</v>
      </c>
      <c r="C1126" s="100"/>
      <c r="D1126" s="101" t="s">
        <v>102</v>
      </c>
      <c r="E1126" s="52">
        <f>-1476-46000-72768.66-50000-94-3665.6-2699-661-13346-51974.83-22486.6-55002.17-6990-2442.5-1000</f>
        <v>-330606.36</v>
      </c>
    </row>
    <row r="1127" spans="1:5" ht="15" customHeight="1" x14ac:dyDescent="0.2">
      <c r="B1127" s="49">
        <v>11</v>
      </c>
      <c r="C1127" s="100"/>
      <c r="D1127" s="101" t="s">
        <v>102</v>
      </c>
      <c r="E1127" s="52">
        <f>-21197-3250-11170-256300-161164-18482-28290-220-34-697-468-400000-12100-560-186-2200-1500-105102-29200-86590-435361-3100-1212-27650-130404-1220-3045-37040</f>
        <v>-1777742</v>
      </c>
    </row>
    <row r="1128" spans="1:5" ht="15" customHeight="1" x14ac:dyDescent="0.2">
      <c r="B1128" s="49">
        <v>307</v>
      </c>
      <c r="C1128" s="100"/>
      <c r="D1128" s="60" t="s">
        <v>92</v>
      </c>
      <c r="E1128" s="52">
        <v>3582750.66</v>
      </c>
    </row>
    <row r="1129" spans="1:5" ht="15" customHeight="1" x14ac:dyDescent="0.2">
      <c r="B1129" s="131"/>
      <c r="C1129" s="91" t="s">
        <v>52</v>
      </c>
      <c r="D1129" s="103"/>
      <c r="E1129" s="104">
        <f>SUM(E1120:E1128)</f>
        <v>0</v>
      </c>
    </row>
    <row r="1130" spans="1:5" ht="15" customHeight="1" x14ac:dyDescent="0.2"/>
    <row r="1131" spans="1:5" ht="15" customHeight="1" x14ac:dyDescent="0.2"/>
    <row r="1132" spans="1:5" ht="15" customHeight="1" x14ac:dyDescent="0.25">
      <c r="A1132" s="57" t="s">
        <v>194</v>
      </c>
    </row>
    <row r="1133" spans="1:5" ht="15" customHeight="1" x14ac:dyDescent="0.2">
      <c r="A1133" s="212" t="s">
        <v>184</v>
      </c>
      <c r="B1133" s="212"/>
      <c r="C1133" s="212"/>
      <c r="D1133" s="212"/>
      <c r="E1133" s="212"/>
    </row>
    <row r="1134" spans="1:5" ht="15" customHeight="1" x14ac:dyDescent="0.2">
      <c r="A1134" s="212"/>
      <c r="B1134" s="212"/>
      <c r="C1134" s="212"/>
      <c r="D1134" s="212"/>
      <c r="E1134" s="212"/>
    </row>
    <row r="1135" spans="1:5" ht="15" customHeight="1" x14ac:dyDescent="0.2">
      <c r="A1135" s="211" t="s">
        <v>195</v>
      </c>
      <c r="B1135" s="211"/>
      <c r="C1135" s="211"/>
      <c r="D1135" s="211"/>
      <c r="E1135" s="211"/>
    </row>
    <row r="1136" spans="1:5" ht="15" customHeight="1" x14ac:dyDescent="0.2">
      <c r="A1136" s="211"/>
      <c r="B1136" s="211"/>
      <c r="C1136" s="211"/>
      <c r="D1136" s="211"/>
      <c r="E1136" s="211"/>
    </row>
    <row r="1137" spans="1:5" ht="15" customHeight="1" x14ac:dyDescent="0.2">
      <c r="A1137" s="211"/>
      <c r="B1137" s="211"/>
      <c r="C1137" s="211"/>
      <c r="D1137" s="211"/>
      <c r="E1137" s="211"/>
    </row>
    <row r="1138" spans="1:5" ht="15" customHeight="1" x14ac:dyDescent="0.2">
      <c r="A1138" s="211"/>
      <c r="B1138" s="211"/>
      <c r="C1138" s="211"/>
      <c r="D1138" s="211"/>
      <c r="E1138" s="211"/>
    </row>
    <row r="1139" spans="1:5" ht="15" customHeight="1" x14ac:dyDescent="0.2">
      <c r="A1139" s="211"/>
      <c r="B1139" s="211"/>
      <c r="C1139" s="211"/>
      <c r="D1139" s="211"/>
      <c r="E1139" s="211"/>
    </row>
    <row r="1140" spans="1:5" ht="15" customHeight="1" x14ac:dyDescent="0.2">
      <c r="A1140" s="211"/>
      <c r="B1140" s="211"/>
      <c r="C1140" s="211"/>
      <c r="D1140" s="211"/>
      <c r="E1140" s="211"/>
    </row>
    <row r="1141" spans="1:5" ht="15" customHeight="1" x14ac:dyDescent="0.2">
      <c r="A1141" s="211"/>
      <c r="B1141" s="211"/>
      <c r="C1141" s="211"/>
      <c r="D1141" s="211"/>
      <c r="E1141" s="211"/>
    </row>
    <row r="1142" spans="1:5" ht="15" customHeight="1" x14ac:dyDescent="0.2">
      <c r="A1142" s="211"/>
      <c r="B1142" s="211"/>
      <c r="C1142" s="211"/>
      <c r="D1142" s="211"/>
      <c r="E1142" s="211"/>
    </row>
    <row r="1143" spans="1:5" ht="15" customHeight="1" x14ac:dyDescent="0.2">
      <c r="A1143" s="211"/>
      <c r="B1143" s="211"/>
      <c r="C1143" s="211"/>
      <c r="D1143" s="211"/>
      <c r="E1143" s="211"/>
    </row>
    <row r="1144" spans="1:5" ht="15" customHeight="1" x14ac:dyDescent="0.2">
      <c r="A1144" s="211"/>
      <c r="B1144" s="211"/>
      <c r="C1144" s="211"/>
      <c r="D1144" s="211"/>
      <c r="E1144" s="211"/>
    </row>
    <row r="1145" spans="1:5" ht="15" customHeight="1" x14ac:dyDescent="0.2">
      <c r="A1145" s="115"/>
      <c r="B1145" s="115"/>
      <c r="C1145" s="115"/>
      <c r="D1145" s="115"/>
      <c r="E1145" s="115"/>
    </row>
    <row r="1146" spans="1:5" ht="15" customHeight="1" x14ac:dyDescent="0.25">
      <c r="A1146" s="79" t="s">
        <v>17</v>
      </c>
      <c r="B1146" s="71"/>
      <c r="C1146" s="71"/>
      <c r="D1146" s="71"/>
      <c r="E1146" s="71"/>
    </row>
    <row r="1147" spans="1:5" ht="15" customHeight="1" x14ac:dyDescent="0.2">
      <c r="A1147" s="42" t="s">
        <v>97</v>
      </c>
      <c r="B1147" s="71"/>
      <c r="C1147" s="71"/>
      <c r="D1147" s="71"/>
      <c r="E1147" s="72" t="s">
        <v>148</v>
      </c>
    </row>
    <row r="1148" spans="1:5" ht="15" customHeight="1" x14ac:dyDescent="0.2">
      <c r="A1148" s="153"/>
      <c r="B1148" s="154"/>
      <c r="C1148" s="71"/>
      <c r="D1148" s="71"/>
      <c r="E1148" s="84"/>
    </row>
    <row r="1149" spans="1:5" ht="15" customHeight="1" x14ac:dyDescent="0.25">
      <c r="A1149" s="38"/>
      <c r="B1149" s="85" t="s">
        <v>149</v>
      </c>
      <c r="C1149" s="85" t="s">
        <v>48</v>
      </c>
      <c r="D1149" s="86" t="s">
        <v>54</v>
      </c>
      <c r="E1149" s="46" t="s">
        <v>50</v>
      </c>
    </row>
    <row r="1150" spans="1:5" ht="15" customHeight="1" x14ac:dyDescent="0.25">
      <c r="A1150" s="38"/>
      <c r="B1150" s="134">
        <v>10</v>
      </c>
      <c r="C1150" s="100"/>
      <c r="D1150" s="101" t="s">
        <v>99</v>
      </c>
      <c r="E1150" s="89">
        <v>-1342100</v>
      </c>
    </row>
    <row r="1151" spans="1:5" ht="15" customHeight="1" x14ac:dyDescent="0.25">
      <c r="A1151" s="38"/>
      <c r="B1151" s="134">
        <v>10</v>
      </c>
      <c r="C1151" s="100"/>
      <c r="D1151" s="60" t="s">
        <v>78</v>
      </c>
      <c r="E1151" s="89">
        <f>707100+424000+147000+64000</f>
        <v>1342100</v>
      </c>
    </row>
    <row r="1152" spans="1:5" ht="15" customHeight="1" x14ac:dyDescent="0.25">
      <c r="A1152" s="38"/>
      <c r="B1152" s="134"/>
      <c r="C1152" s="91" t="s">
        <v>52</v>
      </c>
      <c r="D1152" s="92"/>
      <c r="E1152" s="93">
        <f>SUM(E1150:E1151)</f>
        <v>0</v>
      </c>
    </row>
    <row r="1153" spans="1:5" ht="15" customHeight="1" x14ac:dyDescent="0.2"/>
    <row r="1154" spans="1:5" ht="15" customHeight="1" x14ac:dyDescent="0.2"/>
    <row r="1155" spans="1:5" ht="15" customHeight="1" x14ac:dyDescent="0.25">
      <c r="A1155" s="57" t="s">
        <v>196</v>
      </c>
    </row>
    <row r="1156" spans="1:5" ht="15" customHeight="1" x14ac:dyDescent="0.2">
      <c r="A1156" s="212" t="s">
        <v>140</v>
      </c>
      <c r="B1156" s="212"/>
      <c r="C1156" s="212"/>
      <c r="D1156" s="212"/>
      <c r="E1156" s="212"/>
    </row>
    <row r="1157" spans="1:5" ht="15" customHeight="1" x14ac:dyDescent="0.2">
      <c r="A1157" s="212"/>
      <c r="B1157" s="212"/>
      <c r="C1157" s="212"/>
      <c r="D1157" s="212"/>
      <c r="E1157" s="212"/>
    </row>
    <row r="1158" spans="1:5" ht="15" customHeight="1" x14ac:dyDescent="0.2">
      <c r="A1158" s="209" t="s">
        <v>197</v>
      </c>
      <c r="B1158" s="209"/>
      <c r="C1158" s="209"/>
      <c r="D1158" s="209"/>
      <c r="E1158" s="209"/>
    </row>
    <row r="1159" spans="1:5" ht="15" customHeight="1" x14ac:dyDescent="0.2">
      <c r="A1159" s="209"/>
      <c r="B1159" s="209"/>
      <c r="C1159" s="209"/>
      <c r="D1159" s="209"/>
      <c r="E1159" s="209"/>
    </row>
    <row r="1160" spans="1:5" ht="15" customHeight="1" x14ac:dyDescent="0.2">
      <c r="A1160" s="209"/>
      <c r="B1160" s="209"/>
      <c r="C1160" s="209"/>
      <c r="D1160" s="209"/>
      <c r="E1160" s="209"/>
    </row>
    <row r="1161" spans="1:5" ht="15" customHeight="1" x14ac:dyDescent="0.2">
      <c r="A1161" s="209"/>
      <c r="B1161" s="209"/>
      <c r="C1161" s="209"/>
      <c r="D1161" s="209"/>
      <c r="E1161" s="209"/>
    </row>
    <row r="1162" spans="1:5" ht="15" customHeight="1" x14ac:dyDescent="0.2">
      <c r="A1162" s="209"/>
      <c r="B1162" s="209"/>
      <c r="C1162" s="209"/>
      <c r="D1162" s="209"/>
      <c r="E1162" s="209"/>
    </row>
    <row r="1163" spans="1:5" ht="15" customHeight="1" x14ac:dyDescent="0.2">
      <c r="A1163" s="209"/>
      <c r="B1163" s="209"/>
      <c r="C1163" s="209"/>
      <c r="D1163" s="209"/>
      <c r="E1163" s="209"/>
    </row>
    <row r="1164" spans="1:5" ht="15" customHeight="1" x14ac:dyDescent="0.2">
      <c r="A1164" s="209"/>
      <c r="B1164" s="209"/>
      <c r="C1164" s="209"/>
      <c r="D1164" s="209"/>
      <c r="E1164" s="209"/>
    </row>
    <row r="1165" spans="1:5" ht="15" customHeight="1" x14ac:dyDescent="0.2">
      <c r="A1165" s="209"/>
      <c r="B1165" s="209"/>
      <c r="C1165" s="209"/>
      <c r="D1165" s="209"/>
      <c r="E1165" s="209"/>
    </row>
    <row r="1166" spans="1:5" ht="15" customHeight="1" x14ac:dyDescent="0.2">
      <c r="A1166" s="39"/>
      <c r="B1166" s="39"/>
      <c r="C1166" s="39"/>
      <c r="D1166" s="39"/>
      <c r="E1166" s="39"/>
    </row>
    <row r="1167" spans="1:5" ht="15" customHeight="1" x14ac:dyDescent="0.25">
      <c r="A1167" s="40" t="s">
        <v>17</v>
      </c>
      <c r="B1167" s="41"/>
      <c r="C1167" s="41"/>
      <c r="D1167" s="41"/>
      <c r="E1167" s="41"/>
    </row>
    <row r="1168" spans="1:5" ht="15" customHeight="1" x14ac:dyDescent="0.2">
      <c r="A1168" s="42" t="s">
        <v>64</v>
      </c>
      <c r="B1168" s="41"/>
      <c r="C1168" s="41"/>
      <c r="D1168" s="41"/>
      <c r="E1168" s="43" t="s">
        <v>65</v>
      </c>
    </row>
    <row r="1169" spans="1:5" ht="15" customHeight="1" x14ac:dyDescent="0.25">
      <c r="A1169" s="44"/>
      <c r="B1169" s="40"/>
      <c r="C1169" s="41"/>
      <c r="D1169" s="41"/>
      <c r="E1169" s="45"/>
    </row>
    <row r="1170" spans="1:5" ht="15" customHeight="1" x14ac:dyDescent="0.2">
      <c r="A1170" s="97"/>
      <c r="B1170" s="111"/>
      <c r="C1170" s="46" t="s">
        <v>48</v>
      </c>
      <c r="D1170" s="59" t="s">
        <v>54</v>
      </c>
      <c r="E1170" s="46" t="s">
        <v>50</v>
      </c>
    </row>
    <row r="1171" spans="1:5" ht="15" customHeight="1" x14ac:dyDescent="0.2">
      <c r="A1171" s="122"/>
      <c r="B1171" s="121"/>
      <c r="C1171" s="100">
        <v>6409</v>
      </c>
      <c r="D1171" s="101" t="s">
        <v>86</v>
      </c>
      <c r="E1171" s="52">
        <v>-5341000</v>
      </c>
    </row>
    <row r="1172" spans="1:5" ht="15" customHeight="1" x14ac:dyDescent="0.2">
      <c r="A1172" s="61"/>
      <c r="B1172" s="102"/>
      <c r="C1172" s="54" t="s">
        <v>52</v>
      </c>
      <c r="D1172" s="63"/>
      <c r="E1172" s="64">
        <f>SUM(E1171:E1171)</f>
        <v>-5341000</v>
      </c>
    </row>
    <row r="1173" spans="1:5" ht="15" customHeight="1" x14ac:dyDescent="0.2">
      <c r="A1173" s="39"/>
      <c r="B1173" s="39"/>
      <c r="C1173" s="39"/>
      <c r="D1173" s="39"/>
      <c r="E1173" s="39"/>
    </row>
    <row r="1174" spans="1:5" ht="15" customHeight="1" x14ac:dyDescent="0.25">
      <c r="A1174" s="40" t="s">
        <v>17</v>
      </c>
      <c r="B1174" s="41"/>
      <c r="C1174" s="41"/>
      <c r="D1174" s="82"/>
      <c r="E1174" s="82"/>
    </row>
    <row r="1175" spans="1:5" ht="15" customHeight="1" x14ac:dyDescent="0.2">
      <c r="A1175" s="42" t="s">
        <v>45</v>
      </c>
      <c r="B1175" s="41"/>
      <c r="C1175" s="41"/>
      <c r="D1175" s="41"/>
      <c r="E1175" s="43" t="s">
        <v>46</v>
      </c>
    </row>
    <row r="1176" spans="1:5" ht="15" customHeight="1" x14ac:dyDescent="0.2">
      <c r="A1176" s="44"/>
      <c r="B1176" s="123"/>
      <c r="C1176" s="41"/>
      <c r="D1176" s="44"/>
      <c r="E1176" s="124"/>
    </row>
    <row r="1177" spans="1:5" ht="15" customHeight="1" x14ac:dyDescent="0.2">
      <c r="B1177" s="85" t="s">
        <v>47</v>
      </c>
      <c r="C1177" s="85" t="s">
        <v>48</v>
      </c>
      <c r="D1177" s="86" t="s">
        <v>49</v>
      </c>
      <c r="E1177" s="48" t="s">
        <v>50</v>
      </c>
    </row>
    <row r="1178" spans="1:5" ht="15" customHeight="1" x14ac:dyDescent="0.2">
      <c r="B1178" s="134">
        <v>883</v>
      </c>
      <c r="C1178" s="107"/>
      <c r="D1178" s="101" t="s">
        <v>102</v>
      </c>
      <c r="E1178" s="89">
        <v>5341000</v>
      </c>
    </row>
    <row r="1179" spans="1:5" ht="15" customHeight="1" x14ac:dyDescent="0.2">
      <c r="B1179" s="134"/>
      <c r="C1179" s="91" t="s">
        <v>52</v>
      </c>
      <c r="D1179" s="92"/>
      <c r="E1179" s="93">
        <f>SUM(E1178:E1178)</f>
        <v>5341000</v>
      </c>
    </row>
    <row r="1180" spans="1:5" ht="15" customHeight="1" x14ac:dyDescent="0.2"/>
    <row r="1181" spans="1:5" ht="15" customHeight="1" x14ac:dyDescent="0.2"/>
    <row r="1182" spans="1:5" ht="15" customHeight="1" x14ac:dyDescent="0.25">
      <c r="A1182" s="57" t="s">
        <v>198</v>
      </c>
    </row>
    <row r="1183" spans="1:5" ht="15" customHeight="1" x14ac:dyDescent="0.2">
      <c r="A1183" s="212" t="s">
        <v>189</v>
      </c>
      <c r="B1183" s="212"/>
      <c r="C1183" s="212"/>
      <c r="D1183" s="212"/>
      <c r="E1183" s="212"/>
    </row>
    <row r="1184" spans="1:5" ht="15" customHeight="1" x14ac:dyDescent="0.2">
      <c r="A1184" s="212"/>
      <c r="B1184" s="212"/>
      <c r="C1184" s="212"/>
      <c r="D1184" s="212"/>
      <c r="E1184" s="212"/>
    </row>
    <row r="1185" spans="1:5" ht="15" customHeight="1" x14ac:dyDescent="0.2">
      <c r="A1185" s="209" t="s">
        <v>486</v>
      </c>
      <c r="B1185" s="209"/>
      <c r="C1185" s="209"/>
      <c r="D1185" s="209"/>
      <c r="E1185" s="209"/>
    </row>
    <row r="1186" spans="1:5" ht="15" customHeight="1" x14ac:dyDescent="0.2">
      <c r="A1186" s="209"/>
      <c r="B1186" s="209"/>
      <c r="C1186" s="209"/>
      <c r="D1186" s="209"/>
      <c r="E1186" s="209"/>
    </row>
    <row r="1187" spans="1:5" ht="15" customHeight="1" x14ac:dyDescent="0.2">
      <c r="A1187" s="209"/>
      <c r="B1187" s="209"/>
      <c r="C1187" s="209"/>
      <c r="D1187" s="209"/>
      <c r="E1187" s="209"/>
    </row>
    <row r="1188" spans="1:5" ht="15" customHeight="1" x14ac:dyDescent="0.2">
      <c r="A1188" s="209"/>
      <c r="B1188" s="209"/>
      <c r="C1188" s="209"/>
      <c r="D1188" s="209"/>
      <c r="E1188" s="209"/>
    </row>
    <row r="1189" spans="1:5" ht="15" customHeight="1" x14ac:dyDescent="0.2">
      <c r="A1189" s="209"/>
      <c r="B1189" s="209"/>
      <c r="C1189" s="209"/>
      <c r="D1189" s="209"/>
      <c r="E1189" s="209"/>
    </row>
    <row r="1190" spans="1:5" ht="15" customHeight="1" x14ac:dyDescent="0.2">
      <c r="A1190" s="209"/>
      <c r="B1190" s="209"/>
      <c r="C1190" s="209"/>
      <c r="D1190" s="209"/>
      <c r="E1190" s="209"/>
    </row>
    <row r="1191" spans="1:5" ht="15" customHeight="1" x14ac:dyDescent="0.2">
      <c r="A1191" s="209"/>
      <c r="B1191" s="209"/>
      <c r="C1191" s="209"/>
      <c r="D1191" s="209"/>
      <c r="E1191" s="209"/>
    </row>
    <row r="1192" spans="1:5" ht="15" customHeight="1" x14ac:dyDescent="0.2">
      <c r="A1192" s="209"/>
      <c r="B1192" s="209"/>
      <c r="C1192" s="209"/>
      <c r="D1192" s="209"/>
      <c r="E1192" s="209"/>
    </row>
    <row r="1193" spans="1:5" ht="15" customHeight="1" x14ac:dyDescent="0.2">
      <c r="A1193" s="209"/>
      <c r="B1193" s="209"/>
      <c r="C1193" s="209"/>
      <c r="D1193" s="209"/>
      <c r="E1193" s="209"/>
    </row>
    <row r="1194" spans="1:5" ht="15" customHeight="1" x14ac:dyDescent="0.2"/>
    <row r="1195" spans="1:5" ht="15" customHeight="1" x14ac:dyDescent="0.2"/>
    <row r="1196" spans="1:5" ht="15" customHeight="1" x14ac:dyDescent="0.2"/>
    <row r="1197" spans="1:5" ht="15" customHeight="1" x14ac:dyDescent="0.2"/>
    <row r="1198" spans="1:5" ht="15" customHeight="1" x14ac:dyDescent="0.25">
      <c r="A1198" s="79" t="s">
        <v>17</v>
      </c>
      <c r="B1198" s="71"/>
      <c r="C1198" s="71"/>
      <c r="D1198" s="71"/>
      <c r="E1198" s="82"/>
    </row>
    <row r="1199" spans="1:5" ht="15" customHeight="1" x14ac:dyDescent="0.2">
      <c r="A1199" s="81" t="s">
        <v>90</v>
      </c>
      <c r="B1199" s="127"/>
      <c r="C1199" s="127"/>
      <c r="D1199" s="127"/>
      <c r="E1199" s="82" t="s">
        <v>91</v>
      </c>
    </row>
    <row r="1200" spans="1:5" ht="15" customHeight="1" x14ac:dyDescent="0.2"/>
    <row r="1201" spans="1:5" ht="15" customHeight="1" x14ac:dyDescent="0.2">
      <c r="B1201" s="46" t="s">
        <v>47</v>
      </c>
      <c r="C1201" s="85" t="s">
        <v>48</v>
      </c>
      <c r="D1201" s="128" t="s">
        <v>49</v>
      </c>
      <c r="E1201" s="48" t="s">
        <v>50</v>
      </c>
    </row>
    <row r="1202" spans="1:5" ht="15" customHeight="1" x14ac:dyDescent="0.2">
      <c r="B1202" s="49">
        <v>307</v>
      </c>
      <c r="C1202" s="100"/>
      <c r="D1202" s="60" t="s">
        <v>92</v>
      </c>
      <c r="E1202" s="52">
        <v>-1738000</v>
      </c>
    </row>
    <row r="1203" spans="1:5" ht="15" customHeight="1" x14ac:dyDescent="0.2">
      <c r="B1203" s="49">
        <v>300</v>
      </c>
      <c r="C1203" s="100"/>
      <c r="D1203" s="60" t="s">
        <v>92</v>
      </c>
      <c r="E1203" s="52">
        <v>460000</v>
      </c>
    </row>
    <row r="1204" spans="1:5" ht="15" customHeight="1" x14ac:dyDescent="0.2">
      <c r="B1204" s="49">
        <v>301</v>
      </c>
      <c r="C1204" s="100"/>
      <c r="D1204" s="60" t="s">
        <v>92</v>
      </c>
      <c r="E1204" s="52">
        <v>1278000</v>
      </c>
    </row>
    <row r="1205" spans="1:5" ht="15" customHeight="1" x14ac:dyDescent="0.2">
      <c r="B1205" s="131"/>
      <c r="C1205" s="91" t="s">
        <v>52</v>
      </c>
      <c r="D1205" s="103"/>
      <c r="E1205" s="104">
        <f>SUM(E1202:E1204)</f>
        <v>0</v>
      </c>
    </row>
    <row r="1206" spans="1:5" ht="15" customHeight="1" x14ac:dyDescent="0.2"/>
    <row r="1207" spans="1:5" ht="15" customHeight="1" x14ac:dyDescent="0.2"/>
    <row r="1208" spans="1:5" ht="15" customHeight="1" x14ac:dyDescent="0.25">
      <c r="A1208" s="57" t="s">
        <v>199</v>
      </c>
    </row>
    <row r="1209" spans="1:5" ht="15" customHeight="1" x14ac:dyDescent="0.2">
      <c r="A1209" s="210" t="s">
        <v>42</v>
      </c>
      <c r="B1209" s="210"/>
      <c r="C1209" s="210"/>
      <c r="D1209" s="210"/>
      <c r="E1209" s="210"/>
    </row>
    <row r="1210" spans="1:5" ht="15" customHeight="1" x14ac:dyDescent="0.2">
      <c r="A1210" s="210" t="s">
        <v>200</v>
      </c>
      <c r="B1210" s="210"/>
      <c r="C1210" s="210"/>
      <c r="D1210" s="210"/>
      <c r="E1210" s="210"/>
    </row>
    <row r="1211" spans="1:5" ht="15" customHeight="1" x14ac:dyDescent="0.2">
      <c r="A1211" s="209" t="s">
        <v>201</v>
      </c>
      <c r="B1211" s="209"/>
      <c r="C1211" s="209"/>
      <c r="D1211" s="209"/>
      <c r="E1211" s="209"/>
    </row>
    <row r="1212" spans="1:5" ht="15" customHeight="1" x14ac:dyDescent="0.2">
      <c r="A1212" s="209"/>
      <c r="B1212" s="209"/>
      <c r="C1212" s="209"/>
      <c r="D1212" s="209"/>
      <c r="E1212" s="209"/>
    </row>
    <row r="1213" spans="1:5" ht="15" customHeight="1" x14ac:dyDescent="0.2">
      <c r="A1213" s="209"/>
      <c r="B1213" s="209"/>
      <c r="C1213" s="209"/>
      <c r="D1213" s="209"/>
      <c r="E1213" s="209"/>
    </row>
    <row r="1214" spans="1:5" ht="15" customHeight="1" x14ac:dyDescent="0.2">
      <c r="A1214" s="209"/>
      <c r="B1214" s="209"/>
      <c r="C1214" s="209"/>
      <c r="D1214" s="209"/>
      <c r="E1214" s="209"/>
    </row>
    <row r="1215" spans="1:5" ht="15" customHeight="1" x14ac:dyDescent="0.2">
      <c r="A1215" s="209"/>
      <c r="B1215" s="209"/>
      <c r="C1215" s="209"/>
      <c r="D1215" s="209"/>
      <c r="E1215" s="209"/>
    </row>
    <row r="1216" spans="1:5" ht="15" customHeight="1" x14ac:dyDescent="0.2">
      <c r="A1216" s="209"/>
      <c r="B1216" s="209"/>
      <c r="C1216" s="209"/>
      <c r="D1216" s="209"/>
      <c r="E1216" s="209"/>
    </row>
    <row r="1217" spans="1:5" ht="15" customHeight="1" x14ac:dyDescent="0.2">
      <c r="A1217" s="77"/>
      <c r="B1217" s="77"/>
      <c r="C1217" s="77"/>
      <c r="D1217" s="77"/>
      <c r="E1217" s="77"/>
    </row>
    <row r="1218" spans="1:5" ht="15" customHeight="1" x14ac:dyDescent="0.25">
      <c r="A1218" s="79" t="s">
        <v>1</v>
      </c>
      <c r="B1218" s="71"/>
      <c r="C1218" s="71"/>
      <c r="D1218" s="71"/>
      <c r="E1218" s="71"/>
    </row>
    <row r="1219" spans="1:5" ht="15" customHeight="1" x14ac:dyDescent="0.2">
      <c r="A1219" s="81" t="s">
        <v>64</v>
      </c>
      <c r="B1219" s="71"/>
      <c r="C1219" s="71"/>
      <c r="D1219" s="71"/>
      <c r="E1219" s="72" t="s">
        <v>65</v>
      </c>
    </row>
    <row r="1220" spans="1:5" ht="15" customHeight="1" x14ac:dyDescent="0.25">
      <c r="B1220" s="79"/>
      <c r="C1220" s="71"/>
      <c r="D1220" s="71"/>
      <c r="E1220" s="84"/>
    </row>
    <row r="1221" spans="1:5" ht="15" customHeight="1" x14ac:dyDescent="0.2">
      <c r="B1221" s="85" t="s">
        <v>47</v>
      </c>
      <c r="C1221" s="85" t="s">
        <v>48</v>
      </c>
      <c r="D1221" s="86" t="s">
        <v>49</v>
      </c>
      <c r="E1221" s="48" t="s">
        <v>50</v>
      </c>
    </row>
    <row r="1222" spans="1:5" ht="15" customHeight="1" x14ac:dyDescent="0.2">
      <c r="B1222" s="163">
        <v>98071</v>
      </c>
      <c r="C1222" s="88"/>
      <c r="D1222" s="164" t="s">
        <v>202</v>
      </c>
      <c r="E1222" s="89">
        <v>100000</v>
      </c>
    </row>
    <row r="1223" spans="1:5" ht="15" customHeight="1" x14ac:dyDescent="0.2">
      <c r="B1223" s="165"/>
      <c r="C1223" s="91" t="s">
        <v>52</v>
      </c>
      <c r="D1223" s="92"/>
      <c r="E1223" s="93">
        <f>SUM(E1222:E1222)</f>
        <v>100000</v>
      </c>
    </row>
    <row r="1224" spans="1:5" ht="15" customHeight="1" x14ac:dyDescent="0.2">
      <c r="A1224" s="82"/>
      <c r="B1224" s="82"/>
      <c r="C1224" s="82"/>
      <c r="D1224" s="82"/>
    </row>
    <row r="1225" spans="1:5" ht="15" customHeight="1" x14ac:dyDescent="0.25">
      <c r="A1225" s="40" t="s">
        <v>17</v>
      </c>
      <c r="B1225" s="41"/>
      <c r="C1225" s="41"/>
      <c r="D1225" s="41"/>
      <c r="E1225" s="41"/>
    </row>
    <row r="1226" spans="1:5" ht="15" customHeight="1" x14ac:dyDescent="0.2">
      <c r="A1226" s="42" t="s">
        <v>84</v>
      </c>
      <c r="B1226" s="58"/>
      <c r="C1226" s="58"/>
      <c r="D1226" s="58"/>
      <c r="E1226" s="58" t="s">
        <v>85</v>
      </c>
    </row>
    <row r="1227" spans="1:5" ht="15" customHeight="1" x14ac:dyDescent="0.2">
      <c r="A1227" s="44"/>
      <c r="B1227" s="123"/>
      <c r="C1227" s="41"/>
      <c r="D1227" s="58"/>
      <c r="E1227" s="124"/>
    </row>
    <row r="1228" spans="1:5" ht="15" customHeight="1" x14ac:dyDescent="0.2">
      <c r="B1228" s="97"/>
      <c r="C1228" s="46" t="s">
        <v>48</v>
      </c>
      <c r="D1228" s="98" t="s">
        <v>54</v>
      </c>
      <c r="E1228" s="166" t="s">
        <v>50</v>
      </c>
    </row>
    <row r="1229" spans="1:5" ht="15" customHeight="1" x14ac:dyDescent="0.2">
      <c r="B1229" s="167"/>
      <c r="C1229" s="100">
        <v>6114</v>
      </c>
      <c r="D1229" s="143" t="s">
        <v>78</v>
      </c>
      <c r="E1229" s="68">
        <v>100000</v>
      </c>
    </row>
    <row r="1230" spans="1:5" ht="15" customHeight="1" x14ac:dyDescent="0.2">
      <c r="B1230" s="167"/>
      <c r="C1230" s="54" t="s">
        <v>52</v>
      </c>
      <c r="D1230" s="168"/>
      <c r="E1230" s="64">
        <f>SUM(E1229:E1229)</f>
        <v>100000</v>
      </c>
    </row>
    <row r="1231" spans="1:5" ht="15" customHeight="1" x14ac:dyDescent="0.2"/>
    <row r="1232" spans="1:5" ht="15" customHeight="1" x14ac:dyDescent="0.2"/>
    <row r="1233" spans="1:5" ht="15" customHeight="1" x14ac:dyDescent="0.25">
      <c r="A1233" s="57" t="s">
        <v>203</v>
      </c>
    </row>
    <row r="1234" spans="1:5" ht="15" customHeight="1" x14ac:dyDescent="0.2">
      <c r="A1234" s="210" t="s">
        <v>42</v>
      </c>
      <c r="B1234" s="210"/>
      <c r="C1234" s="210"/>
      <c r="D1234" s="210"/>
      <c r="E1234" s="210"/>
    </row>
    <row r="1235" spans="1:5" ht="15" customHeight="1" x14ac:dyDescent="0.2">
      <c r="A1235" s="211" t="s">
        <v>204</v>
      </c>
      <c r="B1235" s="211"/>
      <c r="C1235" s="211"/>
      <c r="D1235" s="211"/>
      <c r="E1235" s="211"/>
    </row>
    <row r="1236" spans="1:5" ht="15" customHeight="1" x14ac:dyDescent="0.2">
      <c r="A1236" s="211"/>
      <c r="B1236" s="211"/>
      <c r="C1236" s="211"/>
      <c r="D1236" s="211"/>
      <c r="E1236" s="211"/>
    </row>
    <row r="1237" spans="1:5" ht="15" customHeight="1" x14ac:dyDescent="0.2">
      <c r="A1237" s="211"/>
      <c r="B1237" s="211"/>
      <c r="C1237" s="211"/>
      <c r="D1237" s="211"/>
      <c r="E1237" s="211"/>
    </row>
    <row r="1238" spans="1:5" ht="15" customHeight="1" x14ac:dyDescent="0.2">
      <c r="A1238" s="211"/>
      <c r="B1238" s="211"/>
      <c r="C1238" s="211"/>
      <c r="D1238" s="211"/>
      <c r="E1238" s="211"/>
    </row>
    <row r="1239" spans="1:5" ht="15" customHeight="1" x14ac:dyDescent="0.2">
      <c r="A1239" s="211"/>
      <c r="B1239" s="211"/>
      <c r="C1239" s="211"/>
      <c r="D1239" s="211"/>
      <c r="E1239" s="211"/>
    </row>
    <row r="1240" spans="1:5" ht="15" customHeight="1" x14ac:dyDescent="0.2">
      <c r="A1240" s="211"/>
      <c r="B1240" s="211"/>
      <c r="C1240" s="211"/>
      <c r="D1240" s="211"/>
      <c r="E1240" s="211"/>
    </row>
    <row r="1241" spans="1:5" ht="15" customHeight="1" x14ac:dyDescent="0.2">
      <c r="A1241" s="211"/>
      <c r="B1241" s="211"/>
      <c r="C1241" s="211"/>
      <c r="D1241" s="211"/>
      <c r="E1241" s="211"/>
    </row>
    <row r="1242" spans="1:5" ht="15" customHeight="1" x14ac:dyDescent="0.2">
      <c r="A1242" s="211"/>
      <c r="B1242" s="211"/>
      <c r="C1242" s="211"/>
      <c r="D1242" s="211"/>
      <c r="E1242" s="211"/>
    </row>
    <row r="1243" spans="1:5" ht="15" customHeight="1" x14ac:dyDescent="0.2">
      <c r="A1243" s="211"/>
      <c r="B1243" s="211"/>
      <c r="C1243" s="211"/>
      <c r="D1243" s="211"/>
      <c r="E1243" s="211"/>
    </row>
    <row r="1244" spans="1:5" ht="15" customHeight="1" x14ac:dyDescent="0.2">
      <c r="A1244" s="77"/>
      <c r="B1244" s="77"/>
      <c r="C1244" s="77"/>
      <c r="D1244" s="77"/>
      <c r="E1244" s="77"/>
    </row>
    <row r="1245" spans="1:5" ht="15" customHeight="1" x14ac:dyDescent="0.2">
      <c r="A1245" s="77"/>
      <c r="B1245" s="77"/>
      <c r="C1245" s="77"/>
      <c r="D1245" s="77"/>
      <c r="E1245" s="77"/>
    </row>
    <row r="1246" spans="1:5" ht="15" customHeight="1" x14ac:dyDescent="0.2">
      <c r="A1246" s="77"/>
      <c r="B1246" s="77"/>
      <c r="C1246" s="77"/>
      <c r="D1246" s="77"/>
      <c r="E1246" s="77"/>
    </row>
    <row r="1247" spans="1:5" ht="15" customHeight="1" x14ac:dyDescent="0.2">
      <c r="A1247" s="77"/>
      <c r="B1247" s="77"/>
      <c r="C1247" s="77"/>
      <c r="D1247" s="77"/>
      <c r="E1247" s="77"/>
    </row>
    <row r="1248" spans="1:5" ht="15" customHeight="1" x14ac:dyDescent="0.2">
      <c r="A1248" s="77"/>
      <c r="B1248" s="77"/>
      <c r="C1248" s="77"/>
      <c r="D1248" s="77"/>
      <c r="E1248" s="77"/>
    </row>
    <row r="1249" spans="1:5" ht="15" customHeight="1" x14ac:dyDescent="0.2">
      <c r="A1249" s="77"/>
      <c r="B1249" s="77"/>
      <c r="C1249" s="77"/>
      <c r="D1249" s="77"/>
      <c r="E1249" s="77"/>
    </row>
    <row r="1250" spans="1:5" ht="15" customHeight="1" x14ac:dyDescent="0.25">
      <c r="A1250" s="79" t="s">
        <v>1</v>
      </c>
      <c r="B1250" s="71"/>
      <c r="C1250" s="71"/>
      <c r="D1250" s="71"/>
      <c r="E1250" s="71"/>
    </row>
    <row r="1251" spans="1:5" ht="15" customHeight="1" x14ac:dyDescent="0.2">
      <c r="A1251" s="81" t="s">
        <v>64</v>
      </c>
      <c r="B1251" s="71"/>
      <c r="C1251" s="71"/>
      <c r="D1251" s="71"/>
      <c r="E1251" s="72" t="s">
        <v>65</v>
      </c>
    </row>
    <row r="1252" spans="1:5" ht="15" customHeight="1" x14ac:dyDescent="0.25">
      <c r="B1252" s="79"/>
      <c r="C1252" s="71"/>
      <c r="D1252" s="71"/>
      <c r="E1252" s="84"/>
    </row>
    <row r="1253" spans="1:5" ht="15" customHeight="1" x14ac:dyDescent="0.2">
      <c r="B1253" s="111"/>
      <c r="C1253" s="85" t="s">
        <v>48</v>
      </c>
      <c r="D1253" s="86" t="s">
        <v>49</v>
      </c>
      <c r="E1253" s="48" t="s">
        <v>50</v>
      </c>
    </row>
    <row r="1254" spans="1:5" ht="15" customHeight="1" x14ac:dyDescent="0.2">
      <c r="B1254" s="129"/>
      <c r="C1254" s="107">
        <v>6172</v>
      </c>
      <c r="D1254" s="169" t="s">
        <v>89</v>
      </c>
      <c r="E1254" s="89">
        <v>281991</v>
      </c>
    </row>
    <row r="1255" spans="1:5" ht="15" customHeight="1" x14ac:dyDescent="0.2">
      <c r="B1255" s="129"/>
      <c r="C1255" s="91" t="s">
        <v>52</v>
      </c>
      <c r="D1255" s="92"/>
      <c r="E1255" s="93">
        <f>SUM(E1254:E1254)</f>
        <v>281991</v>
      </c>
    </row>
    <row r="1256" spans="1:5" ht="15" customHeight="1" x14ac:dyDescent="0.2">
      <c r="A1256" s="82"/>
      <c r="B1256" s="82"/>
      <c r="C1256" s="82"/>
      <c r="D1256" s="82"/>
      <c r="E1256" s="82"/>
    </row>
    <row r="1257" spans="1:5" ht="15" customHeight="1" x14ac:dyDescent="0.25">
      <c r="A1257" s="79" t="s">
        <v>17</v>
      </c>
      <c r="B1257" s="71"/>
      <c r="C1257" s="71"/>
      <c r="D1257" s="71"/>
      <c r="E1257" s="82"/>
    </row>
    <row r="1258" spans="1:5" ht="15" customHeight="1" x14ac:dyDescent="0.2">
      <c r="A1258" s="81" t="s">
        <v>115</v>
      </c>
      <c r="B1258" s="82"/>
      <c r="C1258" s="82"/>
      <c r="D1258" s="82"/>
      <c r="E1258" s="82" t="s">
        <v>116</v>
      </c>
    </row>
    <row r="1259" spans="1:5" ht="15" customHeight="1" x14ac:dyDescent="0.2">
      <c r="A1259" s="82"/>
      <c r="B1259" s="145"/>
      <c r="C1259" s="71"/>
      <c r="E1259" s="96"/>
    </row>
    <row r="1260" spans="1:5" ht="15" customHeight="1" x14ac:dyDescent="0.2">
      <c r="B1260" s="111"/>
      <c r="C1260" s="85" t="s">
        <v>48</v>
      </c>
      <c r="D1260" s="98" t="s">
        <v>54</v>
      </c>
      <c r="E1260" s="48" t="s">
        <v>50</v>
      </c>
    </row>
    <row r="1261" spans="1:5" ht="15" customHeight="1" x14ac:dyDescent="0.2">
      <c r="B1261" s="122"/>
      <c r="C1261" s="100">
        <v>3513</v>
      </c>
      <c r="D1261" s="101" t="s">
        <v>78</v>
      </c>
      <c r="E1261" s="89">
        <v>-2000</v>
      </c>
    </row>
    <row r="1262" spans="1:5" ht="15" customHeight="1" x14ac:dyDescent="0.2">
      <c r="B1262" s="122"/>
      <c r="C1262" s="100">
        <v>3522</v>
      </c>
      <c r="D1262" s="101" t="s">
        <v>78</v>
      </c>
      <c r="E1262" s="89">
        <v>283991</v>
      </c>
    </row>
    <row r="1263" spans="1:5" ht="15" customHeight="1" x14ac:dyDescent="0.2">
      <c r="B1263" s="129"/>
      <c r="C1263" s="91" t="s">
        <v>52</v>
      </c>
      <c r="D1263" s="103"/>
      <c r="E1263" s="104">
        <f>SUM(E1261:E1262)</f>
        <v>281991</v>
      </c>
    </row>
    <row r="1264" spans="1:5" ht="15" customHeight="1" x14ac:dyDescent="0.2"/>
    <row r="1265" spans="1:5" ht="15" customHeight="1" x14ac:dyDescent="0.2"/>
    <row r="1266" spans="1:5" ht="15" customHeight="1" x14ac:dyDescent="0.25">
      <c r="A1266" s="57" t="s">
        <v>205</v>
      </c>
    </row>
    <row r="1267" spans="1:5" ht="15" customHeight="1" x14ac:dyDescent="0.2">
      <c r="A1267" s="212" t="s">
        <v>206</v>
      </c>
      <c r="B1267" s="212"/>
      <c r="C1267" s="212"/>
      <c r="D1267" s="212"/>
      <c r="E1267" s="212"/>
    </row>
    <row r="1268" spans="1:5" ht="15" customHeight="1" x14ac:dyDescent="0.2">
      <c r="A1268" s="212"/>
      <c r="B1268" s="212"/>
      <c r="C1268" s="212"/>
      <c r="D1268" s="212"/>
      <c r="E1268" s="212"/>
    </row>
    <row r="1269" spans="1:5" ht="15" customHeight="1" x14ac:dyDescent="0.2">
      <c r="A1269" s="209" t="s">
        <v>207</v>
      </c>
      <c r="B1269" s="209"/>
      <c r="C1269" s="209"/>
      <c r="D1269" s="209"/>
      <c r="E1269" s="209"/>
    </row>
    <row r="1270" spans="1:5" ht="15" customHeight="1" x14ac:dyDescent="0.2">
      <c r="A1270" s="209"/>
      <c r="B1270" s="209"/>
      <c r="C1270" s="209"/>
      <c r="D1270" s="209"/>
      <c r="E1270" s="209"/>
    </row>
    <row r="1271" spans="1:5" ht="15" customHeight="1" x14ac:dyDescent="0.2">
      <c r="A1271" s="209"/>
      <c r="B1271" s="209"/>
      <c r="C1271" s="209"/>
      <c r="D1271" s="209"/>
      <c r="E1271" s="209"/>
    </row>
    <row r="1272" spans="1:5" ht="15" customHeight="1" x14ac:dyDescent="0.2">
      <c r="A1272" s="209"/>
      <c r="B1272" s="209"/>
      <c r="C1272" s="209"/>
      <c r="D1272" s="209"/>
      <c r="E1272" s="209"/>
    </row>
    <row r="1273" spans="1:5" ht="15" customHeight="1" x14ac:dyDescent="0.2">
      <c r="A1273" s="209"/>
      <c r="B1273" s="209"/>
      <c r="C1273" s="209"/>
      <c r="D1273" s="209"/>
      <c r="E1273" s="209"/>
    </row>
    <row r="1274" spans="1:5" ht="15" customHeight="1" x14ac:dyDescent="0.2">
      <c r="A1274" s="209"/>
      <c r="B1274" s="209"/>
      <c r="C1274" s="209"/>
      <c r="D1274" s="209"/>
      <c r="E1274" s="209"/>
    </row>
    <row r="1275" spans="1:5" ht="15" customHeight="1" x14ac:dyDescent="0.2">
      <c r="A1275" s="170"/>
      <c r="B1275" s="170"/>
      <c r="C1275" s="170"/>
      <c r="D1275" s="170"/>
      <c r="E1275" s="170"/>
    </row>
    <row r="1276" spans="1:5" ht="15" customHeight="1" x14ac:dyDescent="0.25">
      <c r="A1276" s="40" t="s">
        <v>17</v>
      </c>
      <c r="B1276" s="41"/>
      <c r="C1276" s="41"/>
      <c r="D1276" s="41"/>
      <c r="E1276" s="41"/>
    </row>
    <row r="1277" spans="1:5" ht="15" customHeight="1" x14ac:dyDescent="0.2">
      <c r="A1277" s="42" t="s">
        <v>64</v>
      </c>
      <c r="B1277" s="41"/>
      <c r="C1277" s="41"/>
      <c r="D1277" s="41"/>
      <c r="E1277" s="43" t="s">
        <v>65</v>
      </c>
    </row>
    <row r="1278" spans="1:5" ht="15" customHeight="1" x14ac:dyDescent="0.25">
      <c r="A1278" s="44"/>
      <c r="B1278" s="40"/>
      <c r="C1278" s="41"/>
      <c r="D1278" s="41"/>
      <c r="E1278" s="45"/>
    </row>
    <row r="1279" spans="1:5" ht="15" customHeight="1" x14ac:dyDescent="0.2">
      <c r="A1279" s="97"/>
      <c r="B1279" s="111"/>
      <c r="C1279" s="46" t="s">
        <v>48</v>
      </c>
      <c r="D1279" s="59" t="s">
        <v>54</v>
      </c>
      <c r="E1279" s="46" t="s">
        <v>50</v>
      </c>
    </row>
    <row r="1280" spans="1:5" ht="15" customHeight="1" x14ac:dyDescent="0.2">
      <c r="A1280" s="122"/>
      <c r="B1280" s="121"/>
      <c r="C1280" s="100">
        <v>6409</v>
      </c>
      <c r="D1280" s="101" t="s">
        <v>86</v>
      </c>
      <c r="E1280" s="52">
        <v>-3312000</v>
      </c>
    </row>
    <row r="1281" spans="1:5" ht="15" customHeight="1" x14ac:dyDescent="0.2">
      <c r="A1281" s="61"/>
      <c r="B1281" s="102"/>
      <c r="C1281" s="54" t="s">
        <v>52</v>
      </c>
      <c r="D1281" s="63"/>
      <c r="E1281" s="64">
        <f>SUM(E1280:E1280)</f>
        <v>-3312000</v>
      </c>
    </row>
    <row r="1282" spans="1:5" ht="15" customHeight="1" x14ac:dyDescent="0.2">
      <c r="A1282" s="170"/>
      <c r="B1282" s="170"/>
      <c r="C1282" s="170"/>
      <c r="D1282" s="170"/>
      <c r="E1282" s="170"/>
    </row>
    <row r="1283" spans="1:5" ht="15" customHeight="1" x14ac:dyDescent="0.25">
      <c r="A1283" s="40" t="s">
        <v>17</v>
      </c>
    </row>
    <row r="1284" spans="1:5" ht="15" customHeight="1" x14ac:dyDescent="0.2">
      <c r="A1284" s="81" t="s">
        <v>20</v>
      </c>
      <c r="B1284" s="80"/>
      <c r="C1284" s="71"/>
      <c r="D1284" s="71"/>
      <c r="E1284" s="72" t="s">
        <v>208</v>
      </c>
    </row>
    <row r="1285" spans="1:5" ht="15" customHeight="1" x14ac:dyDescent="0.2">
      <c r="A1285" s="81"/>
      <c r="B1285" s="127"/>
      <c r="C1285" s="71"/>
      <c r="D1285" s="71"/>
      <c r="E1285" s="84"/>
    </row>
    <row r="1286" spans="1:5" ht="15" customHeight="1" x14ac:dyDescent="0.2">
      <c r="A1286" s="111"/>
      <c r="B1286" s="111"/>
      <c r="C1286" s="85" t="s">
        <v>48</v>
      </c>
      <c r="D1286" s="59" t="s">
        <v>54</v>
      </c>
      <c r="E1286" s="46" t="s">
        <v>50</v>
      </c>
    </row>
    <row r="1287" spans="1:5" ht="15" customHeight="1" x14ac:dyDescent="0.2">
      <c r="A1287" s="171"/>
      <c r="B1287" s="172"/>
      <c r="C1287" s="173">
        <v>6172</v>
      </c>
      <c r="D1287" s="101" t="s">
        <v>78</v>
      </c>
      <c r="E1287" s="108">
        <v>96000</v>
      </c>
    </row>
    <row r="1288" spans="1:5" ht="15" customHeight="1" x14ac:dyDescent="0.2">
      <c r="A1288" s="148"/>
      <c r="B1288" s="148"/>
      <c r="C1288" s="91" t="s">
        <v>52</v>
      </c>
      <c r="D1288" s="69"/>
      <c r="E1288" s="93">
        <f>SUM(E1287:E1287)</f>
        <v>96000</v>
      </c>
    </row>
    <row r="1289" spans="1:5" ht="15" customHeight="1" x14ac:dyDescent="0.2">
      <c r="A1289" s="148"/>
      <c r="B1289" s="148"/>
      <c r="C1289" s="157"/>
      <c r="D1289" s="158"/>
      <c r="E1289" s="159"/>
    </row>
    <row r="1290" spans="1:5" ht="15" customHeight="1" x14ac:dyDescent="0.25">
      <c r="A1290" s="40" t="s">
        <v>17</v>
      </c>
      <c r="B1290" s="170"/>
      <c r="C1290" s="170"/>
      <c r="D1290" s="170"/>
      <c r="E1290" s="170"/>
    </row>
    <row r="1291" spans="1:5" ht="15" customHeight="1" x14ac:dyDescent="0.2">
      <c r="A1291" s="81" t="s">
        <v>84</v>
      </c>
      <c r="B1291" s="71"/>
      <c r="C1291" s="71"/>
      <c r="D1291" s="71"/>
      <c r="E1291" s="72" t="s">
        <v>85</v>
      </c>
    </row>
    <row r="1292" spans="1:5" ht="15" customHeight="1" x14ac:dyDescent="0.2">
      <c r="A1292" s="81"/>
      <c r="B1292" s="127"/>
      <c r="C1292" s="71"/>
      <c r="D1292" s="71"/>
      <c r="E1292" s="84"/>
    </row>
    <row r="1293" spans="1:5" ht="15" customHeight="1" x14ac:dyDescent="0.2">
      <c r="A1293" s="111"/>
      <c r="B1293" s="111"/>
      <c r="C1293" s="85" t="s">
        <v>48</v>
      </c>
      <c r="D1293" s="59" t="s">
        <v>54</v>
      </c>
      <c r="E1293" s="46" t="s">
        <v>50</v>
      </c>
    </row>
    <row r="1294" spans="1:5" ht="15" customHeight="1" x14ac:dyDescent="0.2">
      <c r="A1294" s="171"/>
      <c r="B1294" s="172"/>
      <c r="C1294" s="146">
        <v>6172</v>
      </c>
      <c r="D1294" s="101" t="s">
        <v>77</v>
      </c>
      <c r="E1294" s="108">
        <f>2400000+600000+216000</f>
        <v>3216000</v>
      </c>
    </row>
    <row r="1295" spans="1:5" ht="15" customHeight="1" x14ac:dyDescent="0.2">
      <c r="A1295" s="148"/>
      <c r="B1295" s="148"/>
      <c r="C1295" s="91" t="s">
        <v>52</v>
      </c>
      <c r="D1295" s="69"/>
      <c r="E1295" s="93">
        <f>SUM(E1294:E1294)</f>
        <v>3216000</v>
      </c>
    </row>
    <row r="1296" spans="1:5" ht="15" customHeight="1" x14ac:dyDescent="0.2"/>
    <row r="1297" ht="15" customHeight="1" x14ac:dyDescent="0.2"/>
    <row r="1298" ht="15" customHeight="1" x14ac:dyDescent="0.2"/>
    <row r="1299" ht="15" customHeight="1" x14ac:dyDescent="0.2"/>
    <row r="1300" ht="15" customHeight="1" x14ac:dyDescent="0.2"/>
    <row r="1301" ht="15" customHeight="1" x14ac:dyDescent="0.2"/>
    <row r="1302" ht="15" customHeight="1" x14ac:dyDescent="0.2"/>
    <row r="1303" ht="15" customHeight="1" x14ac:dyDescent="0.2"/>
    <row r="1304" ht="15" customHeight="1" x14ac:dyDescent="0.2"/>
    <row r="1305" ht="15" customHeight="1" x14ac:dyDescent="0.2"/>
    <row r="1306" ht="15" customHeight="1" x14ac:dyDescent="0.2"/>
    <row r="1307" ht="15" customHeight="1" x14ac:dyDescent="0.2"/>
    <row r="1308" ht="15" customHeight="1" x14ac:dyDescent="0.2"/>
    <row r="1309" ht="15" customHeight="1" x14ac:dyDescent="0.2"/>
    <row r="1310" ht="15" customHeight="1" x14ac:dyDescent="0.2"/>
    <row r="1311" ht="15" customHeight="1" x14ac:dyDescent="0.2"/>
    <row r="1312" ht="15" customHeight="1" x14ac:dyDescent="0.2"/>
    <row r="1313" ht="15" customHeight="1" x14ac:dyDescent="0.2"/>
    <row r="1314" ht="15" customHeight="1" x14ac:dyDescent="0.2"/>
    <row r="1315" ht="15" customHeight="1" x14ac:dyDescent="0.2"/>
    <row r="1316" ht="15" customHeight="1" x14ac:dyDescent="0.2"/>
    <row r="1317" ht="15" customHeight="1" x14ac:dyDescent="0.2"/>
    <row r="1318" ht="15" customHeight="1" x14ac:dyDescent="0.2"/>
    <row r="1319" ht="15" customHeight="1" x14ac:dyDescent="0.2"/>
    <row r="1320" ht="15" customHeight="1" x14ac:dyDescent="0.2"/>
    <row r="1321" ht="15" customHeight="1" x14ac:dyDescent="0.2"/>
    <row r="1322" ht="15" customHeight="1" x14ac:dyDescent="0.2"/>
    <row r="1323" ht="15" customHeight="1" x14ac:dyDescent="0.2"/>
    <row r="1324" ht="15" customHeight="1" x14ac:dyDescent="0.2"/>
    <row r="1325" ht="15" customHeight="1" x14ac:dyDescent="0.2"/>
    <row r="1326" ht="15" customHeight="1" x14ac:dyDescent="0.2"/>
    <row r="1327" ht="15" customHeight="1" x14ac:dyDescent="0.2"/>
    <row r="1328" ht="15" customHeight="1" x14ac:dyDescent="0.2"/>
    <row r="1329" ht="15" customHeight="1" x14ac:dyDescent="0.2"/>
    <row r="1330" ht="15" customHeight="1" x14ac:dyDescent="0.2"/>
    <row r="1331" ht="15" customHeight="1" x14ac:dyDescent="0.2"/>
    <row r="1332" ht="15" customHeight="1" x14ac:dyDescent="0.2"/>
    <row r="1333" ht="15" customHeight="1" x14ac:dyDescent="0.2"/>
    <row r="1334" ht="15" customHeight="1" x14ac:dyDescent="0.2"/>
    <row r="1335" ht="15" customHeight="1" x14ac:dyDescent="0.2"/>
    <row r="1336" ht="15" customHeight="1" x14ac:dyDescent="0.2"/>
    <row r="1337" ht="15" customHeight="1" x14ac:dyDescent="0.2"/>
    <row r="1338" ht="15" customHeight="1" x14ac:dyDescent="0.2"/>
    <row r="1339" ht="15" customHeight="1" x14ac:dyDescent="0.2"/>
    <row r="1340" ht="15" customHeight="1" x14ac:dyDescent="0.2"/>
    <row r="1341" ht="15" customHeight="1" x14ac:dyDescent="0.2"/>
    <row r="1342" ht="15" customHeight="1" x14ac:dyDescent="0.2"/>
    <row r="1343" ht="15" customHeight="1" x14ac:dyDescent="0.2"/>
    <row r="1344" ht="15" customHeight="1" x14ac:dyDescent="0.2"/>
    <row r="1345" ht="15" customHeight="1" x14ac:dyDescent="0.2"/>
    <row r="1346" ht="15" customHeight="1" x14ac:dyDescent="0.2"/>
    <row r="1347" ht="15" customHeight="1" x14ac:dyDescent="0.2"/>
    <row r="1348" ht="15" customHeight="1" x14ac:dyDescent="0.2"/>
    <row r="1349" ht="15" customHeight="1" x14ac:dyDescent="0.2"/>
    <row r="1350" ht="15" customHeight="1" x14ac:dyDescent="0.2"/>
    <row r="1351" ht="15" customHeight="1" x14ac:dyDescent="0.2"/>
    <row r="1352" ht="15" customHeight="1" x14ac:dyDescent="0.2"/>
    <row r="1353" ht="15" customHeight="1" x14ac:dyDescent="0.2"/>
    <row r="1354" ht="15" customHeight="1" x14ac:dyDescent="0.2"/>
    <row r="1355" ht="15" customHeight="1" x14ac:dyDescent="0.2"/>
    <row r="1356" ht="15" customHeight="1" x14ac:dyDescent="0.2"/>
    <row r="1357" ht="15" customHeight="1" x14ac:dyDescent="0.2"/>
    <row r="1358" ht="15" customHeight="1" x14ac:dyDescent="0.2"/>
    <row r="1359" ht="15" customHeight="1" x14ac:dyDescent="0.2"/>
    <row r="1360" ht="15" customHeight="1" x14ac:dyDescent="0.2"/>
    <row r="1361" ht="15" customHeight="1" x14ac:dyDescent="0.2"/>
    <row r="1362" ht="15" customHeight="1" x14ac:dyDescent="0.2"/>
    <row r="1363" ht="15" customHeight="1" x14ac:dyDescent="0.2"/>
    <row r="1364" ht="15" customHeight="1" x14ac:dyDescent="0.2"/>
    <row r="1365" ht="15" customHeight="1" x14ac:dyDescent="0.2"/>
    <row r="1366" ht="15" customHeight="1" x14ac:dyDescent="0.2"/>
    <row r="1367" ht="15" customHeight="1" x14ac:dyDescent="0.2"/>
    <row r="1368" ht="15" customHeight="1" x14ac:dyDescent="0.2"/>
    <row r="1369" ht="15" customHeight="1" x14ac:dyDescent="0.2"/>
    <row r="1370" ht="15" customHeight="1" x14ac:dyDescent="0.2"/>
    <row r="1371" ht="15" customHeight="1" x14ac:dyDescent="0.2"/>
    <row r="1372" ht="15" customHeight="1" x14ac:dyDescent="0.2"/>
    <row r="1373" ht="15" customHeight="1" x14ac:dyDescent="0.2"/>
    <row r="1374" ht="15" customHeight="1" x14ac:dyDescent="0.2"/>
    <row r="1375" ht="15" customHeight="1" x14ac:dyDescent="0.2"/>
    <row r="1376" ht="15" customHeight="1" x14ac:dyDescent="0.2"/>
    <row r="1377" ht="15" customHeight="1" x14ac:dyDescent="0.2"/>
    <row r="1378" ht="15" customHeight="1" x14ac:dyDescent="0.2"/>
    <row r="1379" ht="15" customHeight="1" x14ac:dyDescent="0.2"/>
    <row r="1380" ht="15" customHeight="1" x14ac:dyDescent="0.2"/>
    <row r="1381" ht="15" customHeight="1" x14ac:dyDescent="0.2"/>
    <row r="1382" ht="15" customHeight="1" x14ac:dyDescent="0.2"/>
    <row r="1383" ht="15" customHeight="1" x14ac:dyDescent="0.2"/>
    <row r="1384" ht="15" customHeight="1" x14ac:dyDescent="0.2"/>
    <row r="1385" ht="15" customHeight="1" x14ac:dyDescent="0.2"/>
    <row r="1386" ht="15" customHeight="1" x14ac:dyDescent="0.2"/>
    <row r="1387" ht="15" customHeight="1" x14ac:dyDescent="0.2"/>
    <row r="1388" ht="15" customHeight="1" x14ac:dyDescent="0.2"/>
    <row r="1389" ht="15" customHeight="1" x14ac:dyDescent="0.2"/>
    <row r="1390" ht="15" customHeight="1" x14ac:dyDescent="0.2"/>
    <row r="1391" ht="15" customHeight="1" x14ac:dyDescent="0.2"/>
    <row r="1392" ht="15" customHeight="1" x14ac:dyDescent="0.2"/>
    <row r="1393" ht="15" customHeight="1" x14ac:dyDescent="0.2"/>
    <row r="1394" ht="15" customHeight="1" x14ac:dyDescent="0.2"/>
    <row r="1395" ht="15" customHeight="1" x14ac:dyDescent="0.2"/>
    <row r="1396" ht="15" customHeight="1" x14ac:dyDescent="0.2"/>
    <row r="1397" ht="15" customHeight="1" x14ac:dyDescent="0.2"/>
    <row r="1398" ht="15" customHeight="1" x14ac:dyDescent="0.2"/>
    <row r="1399" ht="15" customHeight="1" x14ac:dyDescent="0.2"/>
    <row r="1400" ht="15" customHeight="1" x14ac:dyDescent="0.2"/>
    <row r="1401" ht="15" customHeight="1" x14ac:dyDescent="0.2"/>
    <row r="1402" ht="15" customHeight="1" x14ac:dyDescent="0.2"/>
    <row r="1403" ht="15" customHeight="1" x14ac:dyDescent="0.2"/>
    <row r="1404" ht="15" customHeight="1" x14ac:dyDescent="0.2"/>
    <row r="1405" ht="15" customHeight="1" x14ac:dyDescent="0.2"/>
    <row r="1406" ht="15" customHeight="1" x14ac:dyDescent="0.2"/>
    <row r="1407" ht="15" customHeight="1" x14ac:dyDescent="0.2"/>
    <row r="1408" ht="15" customHeight="1" x14ac:dyDescent="0.2"/>
    <row r="1409" ht="15" customHeight="1" x14ac:dyDescent="0.2"/>
    <row r="1410" ht="15" customHeight="1" x14ac:dyDescent="0.2"/>
    <row r="1411" ht="15" customHeight="1" x14ac:dyDescent="0.2"/>
    <row r="1412" ht="15" customHeight="1" x14ac:dyDescent="0.2"/>
    <row r="1413" ht="15" customHeight="1" x14ac:dyDescent="0.2"/>
    <row r="1414" ht="15" customHeight="1" x14ac:dyDescent="0.2"/>
    <row r="1415" ht="15" customHeight="1" x14ac:dyDescent="0.2"/>
    <row r="1416" ht="15" customHeight="1" x14ac:dyDescent="0.2"/>
    <row r="1417" ht="15" customHeight="1" x14ac:dyDescent="0.2"/>
    <row r="1418" ht="15" customHeight="1" x14ac:dyDescent="0.2"/>
    <row r="1419" ht="15" customHeight="1" x14ac:dyDescent="0.2"/>
    <row r="1420" ht="15" customHeight="1" x14ac:dyDescent="0.2"/>
    <row r="1421" ht="15" customHeight="1" x14ac:dyDescent="0.2"/>
    <row r="1422" ht="15" customHeight="1" x14ac:dyDescent="0.2"/>
    <row r="1423" ht="15" customHeight="1" x14ac:dyDescent="0.2"/>
    <row r="1424" ht="15" customHeight="1" x14ac:dyDescent="0.2"/>
    <row r="1425" ht="15" customHeight="1" x14ac:dyDescent="0.2"/>
    <row r="1426" ht="15" customHeight="1" x14ac:dyDescent="0.2"/>
    <row r="1427" ht="15" customHeight="1" x14ac:dyDescent="0.2"/>
    <row r="1428" ht="15" customHeight="1" x14ac:dyDescent="0.2"/>
    <row r="1429" ht="15" customHeight="1" x14ac:dyDescent="0.2"/>
    <row r="1430" ht="15" customHeight="1" x14ac:dyDescent="0.2"/>
    <row r="1431" ht="15" customHeight="1" x14ac:dyDescent="0.2"/>
    <row r="1432" ht="15" customHeight="1" x14ac:dyDescent="0.2"/>
    <row r="1433" ht="15" customHeight="1" x14ac:dyDescent="0.2"/>
    <row r="1434" ht="15" customHeight="1" x14ac:dyDescent="0.2"/>
    <row r="1435" ht="15" customHeight="1" x14ac:dyDescent="0.2"/>
    <row r="1436" ht="15" customHeight="1" x14ac:dyDescent="0.2"/>
    <row r="1437" ht="15" customHeight="1" x14ac:dyDescent="0.2"/>
    <row r="1438" ht="15" customHeight="1" x14ac:dyDescent="0.2"/>
    <row r="1439" ht="15" customHeight="1" x14ac:dyDescent="0.2"/>
    <row r="1440" ht="15" customHeight="1" x14ac:dyDescent="0.2"/>
    <row r="1441" ht="15" customHeight="1" x14ac:dyDescent="0.2"/>
    <row r="1442" ht="15" customHeight="1" x14ac:dyDescent="0.2"/>
    <row r="1443" ht="15" customHeight="1" x14ac:dyDescent="0.2"/>
    <row r="1444" ht="15" customHeight="1" x14ac:dyDescent="0.2"/>
    <row r="1445" ht="15" customHeight="1" x14ac:dyDescent="0.2"/>
    <row r="1446" ht="15" customHeight="1" x14ac:dyDescent="0.2"/>
    <row r="1447" ht="15" customHeight="1" x14ac:dyDescent="0.2"/>
    <row r="1448" ht="15" customHeight="1" x14ac:dyDescent="0.2"/>
    <row r="1449" ht="15" customHeight="1" x14ac:dyDescent="0.2"/>
    <row r="1450" ht="15" customHeight="1" x14ac:dyDescent="0.2"/>
    <row r="1451" ht="15" customHeight="1" x14ac:dyDescent="0.2"/>
    <row r="1452" ht="15" customHeight="1" x14ac:dyDescent="0.2"/>
    <row r="1453" ht="15" customHeight="1" x14ac:dyDescent="0.2"/>
    <row r="1454" ht="15" customHeight="1" x14ac:dyDescent="0.2"/>
    <row r="1455" ht="15" customHeight="1" x14ac:dyDescent="0.2"/>
    <row r="1456" ht="15" customHeight="1" x14ac:dyDescent="0.2"/>
    <row r="1457" ht="15" customHeight="1" x14ac:dyDescent="0.2"/>
    <row r="1458" ht="15" customHeight="1" x14ac:dyDescent="0.2"/>
    <row r="1459" ht="15" customHeight="1" x14ac:dyDescent="0.2"/>
    <row r="1460" ht="15" customHeight="1" x14ac:dyDescent="0.2"/>
    <row r="1461" ht="15" customHeight="1" x14ac:dyDescent="0.2"/>
    <row r="1462" ht="15" customHeight="1" x14ac:dyDescent="0.2"/>
    <row r="1463" ht="15" customHeight="1" x14ac:dyDescent="0.2"/>
    <row r="1464" ht="15" customHeight="1" x14ac:dyDescent="0.2"/>
    <row r="1465" ht="15" customHeight="1" x14ac:dyDescent="0.2"/>
    <row r="1466" ht="15" customHeight="1" x14ac:dyDescent="0.2"/>
    <row r="1467" ht="15" customHeight="1" x14ac:dyDescent="0.2"/>
    <row r="1468" ht="15" customHeight="1" x14ac:dyDescent="0.2"/>
    <row r="1469" ht="15" customHeight="1" x14ac:dyDescent="0.2"/>
    <row r="1470" ht="15" customHeight="1" x14ac:dyDescent="0.2"/>
    <row r="1471" ht="15" customHeight="1" x14ac:dyDescent="0.2"/>
    <row r="1472" ht="15" customHeight="1" x14ac:dyDescent="0.2"/>
    <row r="1473" ht="15" customHeight="1" x14ac:dyDescent="0.2"/>
    <row r="1474" ht="15" customHeight="1" x14ac:dyDescent="0.2"/>
    <row r="1475" ht="15" customHeight="1" x14ac:dyDescent="0.2"/>
    <row r="1476" ht="15" customHeight="1" x14ac:dyDescent="0.2"/>
    <row r="1477" ht="15" customHeight="1" x14ac:dyDescent="0.2"/>
    <row r="1478" ht="15" customHeight="1" x14ac:dyDescent="0.2"/>
    <row r="1479" ht="15" customHeight="1" x14ac:dyDescent="0.2"/>
    <row r="1480" ht="15" customHeight="1" x14ac:dyDescent="0.2"/>
    <row r="1481" ht="15" customHeight="1" x14ac:dyDescent="0.2"/>
    <row r="1482" ht="15" customHeight="1" x14ac:dyDescent="0.2"/>
    <row r="1483" ht="15" customHeight="1" x14ac:dyDescent="0.2"/>
    <row r="1484" ht="15" customHeight="1" x14ac:dyDescent="0.2"/>
    <row r="1485" ht="15" customHeight="1" x14ac:dyDescent="0.2"/>
    <row r="1486" ht="15" customHeight="1" x14ac:dyDescent="0.2"/>
    <row r="1487" ht="15" customHeight="1" x14ac:dyDescent="0.2"/>
    <row r="1488" ht="15" customHeight="1" x14ac:dyDescent="0.2"/>
    <row r="1489" ht="15" customHeight="1" x14ac:dyDescent="0.2"/>
    <row r="1490" ht="15" customHeight="1" x14ac:dyDescent="0.2"/>
    <row r="1491" ht="15" customHeight="1" x14ac:dyDescent="0.2"/>
    <row r="1492" ht="15" customHeight="1" x14ac:dyDescent="0.2"/>
    <row r="1493" ht="15" customHeight="1" x14ac:dyDescent="0.2"/>
    <row r="1494" ht="15" customHeight="1" x14ac:dyDescent="0.2"/>
    <row r="1495" ht="15" customHeight="1" x14ac:dyDescent="0.2"/>
    <row r="1496" ht="15" customHeight="1" x14ac:dyDescent="0.2"/>
    <row r="1497" ht="15" customHeight="1" x14ac:dyDescent="0.2"/>
    <row r="1498" ht="15" customHeight="1" x14ac:dyDescent="0.2"/>
    <row r="1499" ht="15" customHeight="1" x14ac:dyDescent="0.2"/>
    <row r="1500" ht="15" customHeight="1" x14ac:dyDescent="0.2"/>
    <row r="1501" ht="15" customHeight="1" x14ac:dyDescent="0.2"/>
    <row r="1502" ht="15" customHeight="1" x14ac:dyDescent="0.2"/>
    <row r="1503" ht="15" customHeight="1" x14ac:dyDescent="0.2"/>
    <row r="1504" ht="15" customHeight="1" x14ac:dyDescent="0.2"/>
    <row r="1505" ht="15" customHeight="1" x14ac:dyDescent="0.2"/>
    <row r="1506" ht="15" customHeight="1" x14ac:dyDescent="0.2"/>
    <row r="1507" ht="15" customHeight="1" x14ac:dyDescent="0.2"/>
    <row r="1508" ht="15" customHeight="1" x14ac:dyDescent="0.2"/>
    <row r="1509" ht="15" customHeight="1" x14ac:dyDescent="0.2"/>
    <row r="1510" ht="15" customHeight="1" x14ac:dyDescent="0.2"/>
    <row r="1511" ht="15" customHeight="1" x14ac:dyDescent="0.2"/>
    <row r="1512" ht="15" customHeight="1" x14ac:dyDescent="0.2"/>
    <row r="1513" ht="15" customHeight="1" x14ac:dyDescent="0.2"/>
    <row r="1514" ht="15" customHeight="1" x14ac:dyDescent="0.2"/>
    <row r="1515" ht="15" customHeight="1" x14ac:dyDescent="0.2"/>
    <row r="1516" ht="15" customHeight="1" x14ac:dyDescent="0.2"/>
    <row r="1517" ht="15" customHeight="1" x14ac:dyDescent="0.2"/>
    <row r="1518" ht="15" customHeight="1" x14ac:dyDescent="0.2"/>
    <row r="1519" ht="15" customHeight="1" x14ac:dyDescent="0.2"/>
    <row r="1520" ht="15" customHeight="1" x14ac:dyDescent="0.2"/>
    <row r="1521" ht="15" customHeight="1" x14ac:dyDescent="0.2"/>
    <row r="1522" ht="15" customHeight="1" x14ac:dyDescent="0.2"/>
    <row r="1523" ht="15" customHeight="1" x14ac:dyDescent="0.2"/>
    <row r="1524" ht="15" customHeight="1" x14ac:dyDescent="0.2"/>
    <row r="1525" ht="15" customHeight="1" x14ac:dyDescent="0.2"/>
    <row r="1526" ht="15" customHeight="1" x14ac:dyDescent="0.2"/>
    <row r="1527" ht="15" customHeight="1" x14ac:dyDescent="0.2"/>
    <row r="1528" ht="15" customHeight="1" x14ac:dyDescent="0.2"/>
    <row r="1529" ht="15" customHeight="1" x14ac:dyDescent="0.2"/>
    <row r="1530" ht="15" customHeight="1" x14ac:dyDescent="0.2"/>
    <row r="1531" ht="15" customHeight="1" x14ac:dyDescent="0.2"/>
    <row r="1532" ht="15" customHeight="1" x14ac:dyDescent="0.2"/>
    <row r="1533" ht="15" customHeight="1" x14ac:dyDescent="0.2"/>
    <row r="1534" ht="15" customHeight="1" x14ac:dyDescent="0.2"/>
    <row r="1535" ht="15" customHeight="1" x14ac:dyDescent="0.2"/>
    <row r="1536" ht="15" customHeight="1" x14ac:dyDescent="0.2"/>
    <row r="1537" ht="15" customHeight="1" x14ac:dyDescent="0.2"/>
    <row r="1538" ht="15" customHeight="1" x14ac:dyDescent="0.2"/>
    <row r="1539" ht="15" customHeight="1" x14ac:dyDescent="0.2"/>
    <row r="1540" ht="15" customHeight="1" x14ac:dyDescent="0.2"/>
    <row r="1541" ht="15" customHeight="1" x14ac:dyDescent="0.2"/>
    <row r="1542" ht="15" customHeight="1" x14ac:dyDescent="0.2"/>
    <row r="1543" ht="15" customHeight="1" x14ac:dyDescent="0.2"/>
    <row r="1544" ht="15" customHeight="1" x14ac:dyDescent="0.2"/>
    <row r="1545" ht="15" customHeight="1" x14ac:dyDescent="0.2"/>
    <row r="1546" ht="15" customHeight="1" x14ac:dyDescent="0.2"/>
    <row r="1547" ht="15" customHeight="1" x14ac:dyDescent="0.2"/>
    <row r="1548" ht="15" customHeight="1" x14ac:dyDescent="0.2"/>
    <row r="1549" ht="15" customHeight="1" x14ac:dyDescent="0.2"/>
    <row r="1550" ht="15" customHeight="1" x14ac:dyDescent="0.2"/>
    <row r="1551" ht="15" customHeight="1" x14ac:dyDescent="0.2"/>
    <row r="1552" ht="15" customHeight="1" x14ac:dyDescent="0.2"/>
    <row r="1553" ht="15" customHeight="1" x14ac:dyDescent="0.2"/>
    <row r="1554" ht="15" customHeight="1" x14ac:dyDescent="0.2"/>
    <row r="1555" ht="15" customHeight="1" x14ac:dyDescent="0.2"/>
    <row r="1556" ht="15" customHeight="1" x14ac:dyDescent="0.2"/>
    <row r="1557" ht="15" customHeight="1" x14ac:dyDescent="0.2"/>
    <row r="1558" ht="15" customHeight="1" x14ac:dyDescent="0.2"/>
    <row r="1559" ht="15" customHeight="1" x14ac:dyDescent="0.2"/>
    <row r="1560" ht="15" customHeight="1" x14ac:dyDescent="0.2"/>
    <row r="1561" ht="15" customHeight="1" x14ac:dyDescent="0.2"/>
    <row r="1562" ht="15" customHeight="1" x14ac:dyDescent="0.2"/>
    <row r="1563" ht="15" customHeight="1" x14ac:dyDescent="0.2"/>
    <row r="1564" ht="15" customHeight="1" x14ac:dyDescent="0.2"/>
    <row r="1565" ht="15" customHeight="1" x14ac:dyDescent="0.2"/>
    <row r="1566" ht="15" customHeight="1" x14ac:dyDescent="0.2"/>
    <row r="1567" ht="15" customHeight="1" x14ac:dyDescent="0.2"/>
    <row r="1568" ht="15" customHeight="1" x14ac:dyDescent="0.2"/>
    <row r="1569" ht="15" customHeight="1" x14ac:dyDescent="0.2"/>
    <row r="1570" ht="15" customHeight="1" x14ac:dyDescent="0.2"/>
    <row r="1571" ht="15" customHeight="1" x14ac:dyDescent="0.2"/>
    <row r="1572" ht="15" customHeight="1" x14ac:dyDescent="0.2"/>
    <row r="1573" ht="15" customHeight="1" x14ac:dyDescent="0.2"/>
    <row r="1574" ht="15" customHeight="1" x14ac:dyDescent="0.2"/>
    <row r="1575" ht="15" customHeight="1" x14ac:dyDescent="0.2"/>
    <row r="1576" ht="15" customHeight="1" x14ac:dyDescent="0.2"/>
    <row r="1577" ht="15" customHeight="1" x14ac:dyDescent="0.2"/>
    <row r="1578" ht="15" customHeight="1" x14ac:dyDescent="0.2"/>
    <row r="1579" ht="15" customHeight="1" x14ac:dyDescent="0.2"/>
    <row r="1580" ht="15" customHeight="1" x14ac:dyDescent="0.2"/>
    <row r="1581" ht="15" customHeight="1" x14ac:dyDescent="0.2"/>
    <row r="1582" ht="15" customHeight="1" x14ac:dyDescent="0.2"/>
    <row r="1583" ht="15" customHeight="1" x14ac:dyDescent="0.2"/>
    <row r="1584" ht="15" customHeight="1" x14ac:dyDescent="0.2"/>
    <row r="1585" ht="15" customHeight="1" x14ac:dyDescent="0.2"/>
    <row r="1586" ht="15" customHeight="1" x14ac:dyDescent="0.2"/>
    <row r="1587" ht="15" customHeight="1" x14ac:dyDescent="0.2"/>
    <row r="1588" ht="15" customHeight="1" x14ac:dyDescent="0.2"/>
    <row r="1589" ht="15" customHeight="1" x14ac:dyDescent="0.2"/>
    <row r="1590" ht="15" customHeight="1" x14ac:dyDescent="0.2"/>
    <row r="1591" ht="15" customHeight="1" x14ac:dyDescent="0.2"/>
    <row r="1592" ht="15" customHeight="1" x14ac:dyDescent="0.2"/>
    <row r="1593" ht="15" customHeight="1" x14ac:dyDescent="0.2"/>
    <row r="1594" ht="15" customHeight="1" x14ac:dyDescent="0.2"/>
    <row r="1595" ht="15" customHeight="1" x14ac:dyDescent="0.2"/>
    <row r="1596" ht="15" customHeight="1" x14ac:dyDescent="0.2"/>
    <row r="1597" ht="15" customHeight="1" x14ac:dyDescent="0.2"/>
    <row r="1598" ht="15" customHeight="1" x14ac:dyDescent="0.2"/>
    <row r="1599" ht="15" customHeight="1" x14ac:dyDescent="0.2"/>
    <row r="1600" ht="15" customHeight="1" x14ac:dyDescent="0.2"/>
    <row r="1601" ht="15" customHeight="1" x14ac:dyDescent="0.2"/>
    <row r="1602" ht="15" customHeight="1" x14ac:dyDescent="0.2"/>
    <row r="1603" ht="15" customHeight="1" x14ac:dyDescent="0.2"/>
    <row r="1604" ht="15" customHeight="1" x14ac:dyDescent="0.2"/>
    <row r="1605" ht="15" customHeight="1" x14ac:dyDescent="0.2"/>
    <row r="1606" ht="15" customHeight="1" x14ac:dyDescent="0.2"/>
    <row r="1607" ht="15" customHeight="1" x14ac:dyDescent="0.2"/>
    <row r="1608" ht="15" customHeight="1" x14ac:dyDescent="0.2"/>
    <row r="1609" ht="15" customHeight="1" x14ac:dyDescent="0.2"/>
    <row r="1610" ht="15" customHeight="1" x14ac:dyDescent="0.2"/>
    <row r="1611" ht="15" customHeight="1" x14ac:dyDescent="0.2"/>
    <row r="1612" ht="15" customHeight="1" x14ac:dyDescent="0.2"/>
    <row r="1613" ht="15" customHeight="1" x14ac:dyDescent="0.2"/>
    <row r="1614" ht="15" customHeight="1" x14ac:dyDescent="0.2"/>
    <row r="1615" ht="15" customHeight="1" x14ac:dyDescent="0.2"/>
    <row r="1616" ht="15" customHeight="1" x14ac:dyDescent="0.2"/>
    <row r="1617" ht="15" customHeight="1" x14ac:dyDescent="0.2"/>
    <row r="1618" ht="15" customHeight="1" x14ac:dyDescent="0.2"/>
    <row r="1619" ht="15" customHeight="1" x14ac:dyDescent="0.2"/>
    <row r="1620" ht="15" customHeight="1" x14ac:dyDescent="0.2"/>
    <row r="1621" ht="15" customHeight="1" x14ac:dyDescent="0.2"/>
    <row r="1622" ht="15" customHeight="1" x14ac:dyDescent="0.2"/>
    <row r="1623" ht="15" customHeight="1" x14ac:dyDescent="0.2"/>
    <row r="1624" ht="15" customHeight="1" x14ac:dyDescent="0.2"/>
    <row r="1625" ht="15" customHeight="1" x14ac:dyDescent="0.2"/>
    <row r="1626" ht="15" customHeight="1" x14ac:dyDescent="0.2"/>
    <row r="1627" ht="15" customHeight="1" x14ac:dyDescent="0.2"/>
    <row r="1628" ht="15" customHeight="1" x14ac:dyDescent="0.2"/>
    <row r="1629" ht="15" customHeight="1" x14ac:dyDescent="0.2"/>
    <row r="1630" ht="15" customHeight="1" x14ac:dyDescent="0.2"/>
    <row r="1631" ht="15" customHeight="1" x14ac:dyDescent="0.2"/>
    <row r="1632" ht="15" customHeight="1" x14ac:dyDescent="0.2"/>
    <row r="1633" ht="15" customHeight="1" x14ac:dyDescent="0.2"/>
    <row r="1634" ht="15" customHeight="1" x14ac:dyDescent="0.2"/>
    <row r="1635" ht="15" customHeight="1" x14ac:dyDescent="0.2"/>
    <row r="1636" ht="15" customHeight="1" x14ac:dyDescent="0.2"/>
    <row r="1637" ht="15" customHeight="1" x14ac:dyDescent="0.2"/>
    <row r="1638" ht="15" customHeight="1" x14ac:dyDescent="0.2"/>
    <row r="1639" ht="15" customHeight="1" x14ac:dyDescent="0.2"/>
    <row r="1640" ht="15" customHeight="1" x14ac:dyDescent="0.2"/>
    <row r="1641" ht="15" customHeight="1" x14ac:dyDescent="0.2"/>
    <row r="1642" ht="15" customHeight="1" x14ac:dyDescent="0.2"/>
    <row r="1643" ht="15" customHeight="1" x14ac:dyDescent="0.2"/>
    <row r="1644" ht="15" customHeight="1" x14ac:dyDescent="0.2"/>
    <row r="1645" ht="15" customHeight="1" x14ac:dyDescent="0.2"/>
    <row r="1646" ht="15" customHeight="1" x14ac:dyDescent="0.2"/>
    <row r="1647" ht="15" customHeight="1" x14ac:dyDescent="0.2"/>
    <row r="1648" ht="15" customHeight="1" x14ac:dyDescent="0.2"/>
    <row r="1649" ht="15" customHeight="1" x14ac:dyDescent="0.2"/>
    <row r="1650" ht="15" customHeight="1" x14ac:dyDescent="0.2"/>
    <row r="1651" ht="15" customHeight="1" x14ac:dyDescent="0.2"/>
    <row r="1652" ht="15" customHeight="1" x14ac:dyDescent="0.2"/>
    <row r="1653" ht="15" customHeight="1" x14ac:dyDescent="0.2"/>
    <row r="1654" ht="15" customHeight="1" x14ac:dyDescent="0.2"/>
    <row r="1655" ht="15" customHeight="1" x14ac:dyDescent="0.2"/>
    <row r="1656" ht="15" customHeight="1" x14ac:dyDescent="0.2"/>
    <row r="1657" ht="15" customHeight="1" x14ac:dyDescent="0.2"/>
    <row r="1658" ht="15" customHeight="1" x14ac:dyDescent="0.2"/>
    <row r="1659" ht="15" customHeight="1" x14ac:dyDescent="0.2"/>
    <row r="1660" ht="15" customHeight="1" x14ac:dyDescent="0.2"/>
    <row r="1661" ht="15" customHeight="1" x14ac:dyDescent="0.2"/>
    <row r="1662" ht="15" customHeight="1" x14ac:dyDescent="0.2"/>
    <row r="1663" ht="15" customHeight="1" x14ac:dyDescent="0.2"/>
    <row r="1664" ht="15" customHeight="1" x14ac:dyDescent="0.2"/>
    <row r="1665" ht="15" customHeight="1" x14ac:dyDescent="0.2"/>
    <row r="1666" ht="15" customHeight="1" x14ac:dyDescent="0.2"/>
    <row r="1667" ht="15" customHeight="1" x14ac:dyDescent="0.2"/>
    <row r="1668" ht="15" customHeight="1" x14ac:dyDescent="0.2"/>
    <row r="1669" ht="15" customHeight="1" x14ac:dyDescent="0.2"/>
    <row r="1670" ht="15" customHeight="1" x14ac:dyDescent="0.2"/>
    <row r="1671" ht="15" customHeight="1" x14ac:dyDescent="0.2"/>
    <row r="1672" ht="15" customHeight="1" x14ac:dyDescent="0.2"/>
    <row r="1673" ht="15" customHeight="1" x14ac:dyDescent="0.2"/>
    <row r="1674" ht="15" customHeight="1" x14ac:dyDescent="0.2"/>
    <row r="1675" ht="15" customHeight="1" x14ac:dyDescent="0.2"/>
    <row r="1676" ht="15" customHeight="1" x14ac:dyDescent="0.2"/>
    <row r="1677" ht="15" customHeight="1" x14ac:dyDescent="0.2"/>
    <row r="1678" ht="15" customHeight="1" x14ac:dyDescent="0.2"/>
    <row r="1679" ht="15" customHeight="1" x14ac:dyDescent="0.2"/>
    <row r="1680" ht="15" customHeight="1" x14ac:dyDescent="0.2"/>
    <row r="1681" ht="15" customHeight="1" x14ac:dyDescent="0.2"/>
    <row r="1682" ht="15" customHeight="1" x14ac:dyDescent="0.2"/>
    <row r="1683" ht="15" customHeight="1" x14ac:dyDescent="0.2"/>
    <row r="1684" ht="15" customHeight="1" x14ac:dyDescent="0.2"/>
    <row r="1685" ht="15" customHeight="1" x14ac:dyDescent="0.2"/>
    <row r="1686" ht="15" customHeight="1" x14ac:dyDescent="0.2"/>
    <row r="1687" ht="15" customHeight="1" x14ac:dyDescent="0.2"/>
    <row r="1688" ht="15" customHeight="1" x14ac:dyDescent="0.2"/>
    <row r="1689" ht="15" customHeight="1" x14ac:dyDescent="0.2"/>
    <row r="1690" ht="15" customHeight="1" x14ac:dyDescent="0.2"/>
    <row r="1691" ht="15" customHeight="1" x14ac:dyDescent="0.2"/>
    <row r="1692" ht="15" customHeight="1" x14ac:dyDescent="0.2"/>
    <row r="1693" ht="15" customHeight="1" x14ac:dyDescent="0.2"/>
    <row r="1694" ht="15" customHeight="1" x14ac:dyDescent="0.2"/>
    <row r="1695" ht="15" customHeight="1" x14ac:dyDescent="0.2"/>
    <row r="1696" ht="15" customHeight="1" x14ac:dyDescent="0.2"/>
    <row r="1697" ht="15" customHeight="1" x14ac:dyDescent="0.2"/>
    <row r="1698" ht="15" customHeight="1" x14ac:dyDescent="0.2"/>
    <row r="1699" ht="15" customHeight="1" x14ac:dyDescent="0.2"/>
    <row r="1700" ht="15" customHeight="1" x14ac:dyDescent="0.2"/>
    <row r="1701" ht="15" customHeight="1" x14ac:dyDescent="0.2"/>
    <row r="1702" ht="15" customHeight="1" x14ac:dyDescent="0.2"/>
    <row r="1703" ht="15" customHeight="1" x14ac:dyDescent="0.2"/>
    <row r="1704" ht="15" customHeight="1" x14ac:dyDescent="0.2"/>
    <row r="1705" ht="15" customHeight="1" x14ac:dyDescent="0.2"/>
    <row r="1706" ht="15" customHeight="1" x14ac:dyDescent="0.2"/>
    <row r="1707" ht="15" customHeight="1" x14ac:dyDescent="0.2"/>
    <row r="1708" ht="15" customHeight="1" x14ac:dyDescent="0.2"/>
    <row r="1709" ht="15" customHeight="1" x14ac:dyDescent="0.2"/>
    <row r="1710" ht="15" customHeight="1" x14ac:dyDescent="0.2"/>
    <row r="1711" ht="15" customHeight="1" x14ac:dyDescent="0.2"/>
    <row r="1712" ht="15" customHeight="1" x14ac:dyDescent="0.2"/>
    <row r="1713" ht="15" customHeight="1" x14ac:dyDescent="0.2"/>
    <row r="1714" ht="15" customHeight="1" x14ac:dyDescent="0.2"/>
    <row r="1715" ht="15" customHeight="1" x14ac:dyDescent="0.2"/>
    <row r="1716" ht="15" customHeight="1" x14ac:dyDescent="0.2"/>
    <row r="1717" ht="15" customHeight="1" x14ac:dyDescent="0.2"/>
    <row r="1718" ht="15" customHeight="1" x14ac:dyDescent="0.2"/>
    <row r="1719" ht="15" customHeight="1" x14ac:dyDescent="0.2"/>
    <row r="1720" ht="15" customHeight="1" x14ac:dyDescent="0.2"/>
    <row r="1721" ht="15" customHeight="1" x14ac:dyDescent="0.2"/>
    <row r="1722" ht="15" customHeight="1" x14ac:dyDescent="0.2"/>
    <row r="1723" ht="15" customHeight="1" x14ac:dyDescent="0.2"/>
    <row r="1724" ht="15" customHeight="1" x14ac:dyDescent="0.2"/>
    <row r="1725" ht="15" customHeight="1" x14ac:dyDescent="0.2"/>
    <row r="1726" ht="15" customHeight="1" x14ac:dyDescent="0.2"/>
    <row r="1727" ht="15" customHeight="1" x14ac:dyDescent="0.2"/>
    <row r="1728" ht="15" customHeight="1" x14ac:dyDescent="0.2"/>
    <row r="1729" ht="15" customHeight="1" x14ac:dyDescent="0.2"/>
    <row r="1730" ht="15" customHeight="1" x14ac:dyDescent="0.2"/>
    <row r="1731" ht="15" customHeight="1" x14ac:dyDescent="0.2"/>
    <row r="1732" ht="15" customHeight="1" x14ac:dyDescent="0.2"/>
    <row r="1733" ht="15" customHeight="1" x14ac:dyDescent="0.2"/>
    <row r="1734" ht="15" customHeight="1" x14ac:dyDescent="0.2"/>
    <row r="1735" ht="15" customHeight="1" x14ac:dyDescent="0.2"/>
    <row r="1736" ht="15" customHeight="1" x14ac:dyDescent="0.2"/>
    <row r="1737" ht="15" customHeight="1" x14ac:dyDescent="0.2"/>
    <row r="1738" ht="15" customHeight="1" x14ac:dyDescent="0.2"/>
    <row r="1739" ht="15" customHeight="1" x14ac:dyDescent="0.2"/>
    <row r="1740" ht="15" customHeight="1" x14ac:dyDescent="0.2"/>
    <row r="1741" ht="15" customHeight="1" x14ac:dyDescent="0.2"/>
    <row r="1742" ht="15" customHeight="1" x14ac:dyDescent="0.2"/>
    <row r="1743" ht="15" customHeight="1" x14ac:dyDescent="0.2"/>
    <row r="1744" ht="15" customHeight="1" x14ac:dyDescent="0.2"/>
    <row r="1745" ht="15" customHeight="1" x14ac:dyDescent="0.2"/>
    <row r="1746" ht="15" customHeight="1" x14ac:dyDescent="0.2"/>
    <row r="1747" ht="15" customHeight="1" x14ac:dyDescent="0.2"/>
    <row r="1748" ht="15" customHeight="1" x14ac:dyDescent="0.2"/>
    <row r="1749" ht="15" customHeight="1" x14ac:dyDescent="0.2"/>
    <row r="1750" ht="15" customHeight="1" x14ac:dyDescent="0.2"/>
    <row r="1751" ht="15" customHeight="1" x14ac:dyDescent="0.2"/>
    <row r="1752" ht="15" customHeight="1" x14ac:dyDescent="0.2"/>
    <row r="1753" ht="15" customHeight="1" x14ac:dyDescent="0.2"/>
    <row r="1754" ht="15" customHeight="1" x14ac:dyDescent="0.2"/>
    <row r="1755" ht="15" customHeight="1" x14ac:dyDescent="0.2"/>
    <row r="1756" ht="15" customHeight="1" x14ac:dyDescent="0.2"/>
    <row r="1757" ht="15" customHeight="1" x14ac:dyDescent="0.2"/>
    <row r="1758" ht="15" customHeight="1" x14ac:dyDescent="0.2"/>
    <row r="1759" ht="15" customHeight="1" x14ac:dyDescent="0.2"/>
    <row r="1760" ht="15" customHeight="1" x14ac:dyDescent="0.2"/>
    <row r="1761" ht="15" customHeight="1" x14ac:dyDescent="0.2"/>
    <row r="1762" ht="15" customHeight="1" x14ac:dyDescent="0.2"/>
    <row r="1763" ht="15" customHeight="1" x14ac:dyDescent="0.2"/>
    <row r="1764" ht="15" customHeight="1" x14ac:dyDescent="0.2"/>
    <row r="1765" ht="15" customHeight="1" x14ac:dyDescent="0.2"/>
    <row r="1766" ht="15" customHeight="1" x14ac:dyDescent="0.2"/>
    <row r="1767" ht="15" customHeight="1" x14ac:dyDescent="0.2"/>
    <row r="1768" ht="15" customHeight="1" x14ac:dyDescent="0.2"/>
    <row r="1769" ht="15" customHeight="1" x14ac:dyDescent="0.2"/>
    <row r="1770" ht="15" customHeight="1" x14ac:dyDescent="0.2"/>
    <row r="1771" ht="15" customHeight="1" x14ac:dyDescent="0.2"/>
    <row r="1772" ht="15" customHeight="1" x14ac:dyDescent="0.2"/>
    <row r="1773" ht="15" customHeight="1" x14ac:dyDescent="0.2"/>
    <row r="1774" ht="15" customHeight="1" x14ac:dyDescent="0.2"/>
    <row r="1775" ht="15" customHeight="1" x14ac:dyDescent="0.2"/>
    <row r="1776" ht="15" customHeight="1" x14ac:dyDescent="0.2"/>
    <row r="1777" ht="15" customHeight="1" x14ac:dyDescent="0.2"/>
    <row r="1778" ht="15" customHeight="1" x14ac:dyDescent="0.2"/>
    <row r="1779" ht="15" customHeight="1" x14ac:dyDescent="0.2"/>
    <row r="1780" ht="15" customHeight="1" x14ac:dyDescent="0.2"/>
    <row r="1781" ht="15" customHeight="1" x14ac:dyDescent="0.2"/>
    <row r="1782" ht="15" customHeight="1" x14ac:dyDescent="0.2"/>
    <row r="1783" ht="15" customHeight="1" x14ac:dyDescent="0.2"/>
    <row r="1784" ht="15" customHeight="1" x14ac:dyDescent="0.2"/>
    <row r="1785" ht="15" customHeight="1" x14ac:dyDescent="0.2"/>
    <row r="1786" ht="15" customHeight="1" x14ac:dyDescent="0.2"/>
    <row r="1787" ht="15" customHeight="1" x14ac:dyDescent="0.2"/>
    <row r="1788" ht="15" customHeight="1" x14ac:dyDescent="0.2"/>
    <row r="1789" ht="15" customHeight="1" x14ac:dyDescent="0.2"/>
    <row r="1790" ht="15" customHeight="1" x14ac:dyDescent="0.2"/>
    <row r="1791" ht="15" customHeight="1" x14ac:dyDescent="0.2"/>
    <row r="1792" ht="15" customHeight="1" x14ac:dyDescent="0.2"/>
    <row r="1793" ht="15" customHeight="1" x14ac:dyDescent="0.2"/>
    <row r="1794" ht="15" customHeight="1" x14ac:dyDescent="0.2"/>
    <row r="1795" ht="15" customHeight="1" x14ac:dyDescent="0.2"/>
    <row r="1796" ht="15" customHeight="1" x14ac:dyDescent="0.2"/>
    <row r="1797" ht="15" customHeight="1" x14ac:dyDescent="0.2"/>
    <row r="1798" ht="15" customHeight="1" x14ac:dyDescent="0.2"/>
    <row r="1799" ht="15" customHeight="1" x14ac:dyDescent="0.2"/>
    <row r="1800" ht="15" customHeight="1" x14ac:dyDescent="0.2"/>
    <row r="1801" ht="15" customHeight="1" x14ac:dyDescent="0.2"/>
    <row r="1802" ht="15" customHeight="1" x14ac:dyDescent="0.2"/>
    <row r="1803" ht="15" customHeight="1" x14ac:dyDescent="0.2"/>
    <row r="1804" ht="15" customHeight="1" x14ac:dyDescent="0.2"/>
    <row r="1805" ht="15" customHeight="1" x14ac:dyDescent="0.2"/>
    <row r="1806" ht="15" customHeight="1" x14ac:dyDescent="0.2"/>
    <row r="1807" ht="15" customHeight="1" x14ac:dyDescent="0.2"/>
    <row r="1808" ht="15" customHeight="1" x14ac:dyDescent="0.2"/>
    <row r="1809" ht="15" customHeight="1" x14ac:dyDescent="0.2"/>
    <row r="1810" ht="15" customHeight="1" x14ac:dyDescent="0.2"/>
    <row r="1811" ht="15" customHeight="1" x14ac:dyDescent="0.2"/>
    <row r="1812" ht="15" customHeight="1" x14ac:dyDescent="0.2"/>
    <row r="1813" ht="15" customHeight="1" x14ac:dyDescent="0.2"/>
    <row r="1814" ht="15" customHeight="1" x14ac:dyDescent="0.2"/>
    <row r="1815" ht="15" customHeight="1" x14ac:dyDescent="0.2"/>
    <row r="1816" ht="15" customHeight="1" x14ac:dyDescent="0.2"/>
    <row r="1817" ht="15" customHeight="1" x14ac:dyDescent="0.2"/>
    <row r="1818" ht="15" customHeight="1" x14ac:dyDescent="0.2"/>
    <row r="1819" ht="15" customHeight="1" x14ac:dyDescent="0.2"/>
    <row r="1820" ht="15" customHeight="1" x14ac:dyDescent="0.2"/>
    <row r="1821" ht="15" customHeight="1" x14ac:dyDescent="0.2"/>
    <row r="1822" ht="15" customHeight="1" x14ac:dyDescent="0.2"/>
    <row r="1823" ht="15" customHeight="1" x14ac:dyDescent="0.2"/>
    <row r="1824" ht="15" customHeight="1" x14ac:dyDescent="0.2"/>
    <row r="1825" ht="15" customHeight="1" x14ac:dyDescent="0.2"/>
    <row r="1826" ht="15" customHeight="1" x14ac:dyDescent="0.2"/>
    <row r="1827" ht="15" customHeight="1" x14ac:dyDescent="0.2"/>
    <row r="1828" ht="15" customHeight="1" x14ac:dyDescent="0.2"/>
    <row r="1829" ht="15" customHeight="1" x14ac:dyDescent="0.2"/>
    <row r="1830" ht="15" customHeight="1" x14ac:dyDescent="0.2"/>
    <row r="1831" ht="15" customHeight="1" x14ac:dyDescent="0.2"/>
    <row r="1832" ht="15" customHeight="1" x14ac:dyDescent="0.2"/>
    <row r="1833" ht="15" customHeight="1" x14ac:dyDescent="0.2"/>
    <row r="1834" ht="15" customHeight="1" x14ac:dyDescent="0.2"/>
    <row r="1835" ht="15" customHeight="1" x14ac:dyDescent="0.2"/>
    <row r="1836" ht="15" customHeight="1" x14ac:dyDescent="0.2"/>
    <row r="1837" ht="15" customHeight="1" x14ac:dyDescent="0.2"/>
    <row r="1838" ht="15" customHeight="1" x14ac:dyDescent="0.2"/>
    <row r="1839" ht="15" customHeight="1" x14ac:dyDescent="0.2"/>
    <row r="1840" ht="15" customHeight="1" x14ac:dyDescent="0.2"/>
    <row r="1841" ht="15" customHeight="1" x14ac:dyDescent="0.2"/>
    <row r="1842" ht="15" customHeight="1" x14ac:dyDescent="0.2"/>
    <row r="1843" ht="15" customHeight="1" x14ac:dyDescent="0.2"/>
    <row r="1844" ht="15" customHeight="1" x14ac:dyDescent="0.2"/>
    <row r="1845" ht="15" customHeight="1" x14ac:dyDescent="0.2"/>
    <row r="1846" ht="15" customHeight="1" x14ac:dyDescent="0.2"/>
    <row r="1847" ht="15" customHeight="1" x14ac:dyDescent="0.2"/>
    <row r="1848" ht="15" customHeight="1" x14ac:dyDescent="0.2"/>
    <row r="1849" ht="15" customHeight="1" x14ac:dyDescent="0.2"/>
    <row r="1850" ht="15" customHeight="1" x14ac:dyDescent="0.2"/>
    <row r="1851" ht="15" customHeight="1" x14ac:dyDescent="0.2"/>
    <row r="1852" ht="15" customHeight="1" x14ac:dyDescent="0.2"/>
    <row r="1853" ht="15" customHeight="1" x14ac:dyDescent="0.2"/>
    <row r="1854" ht="15" customHeight="1" x14ac:dyDescent="0.2"/>
    <row r="1855" ht="15" customHeight="1" x14ac:dyDescent="0.2"/>
    <row r="1856" ht="15" customHeight="1" x14ac:dyDescent="0.2"/>
    <row r="1857" ht="15" customHeight="1" x14ac:dyDescent="0.2"/>
    <row r="1858" ht="15" customHeight="1" x14ac:dyDescent="0.2"/>
    <row r="1859" ht="15" customHeight="1" x14ac:dyDescent="0.2"/>
    <row r="1860" ht="15" customHeight="1" x14ac:dyDescent="0.2"/>
    <row r="1861" ht="15" customHeight="1" x14ac:dyDescent="0.2"/>
    <row r="1862" ht="15" customHeight="1" x14ac:dyDescent="0.2"/>
  </sheetData>
  <mergeCells count="97">
    <mergeCell ref="A34:E38"/>
    <mergeCell ref="A2:E2"/>
    <mergeCell ref="A3:E3"/>
    <mergeCell ref="A4:E8"/>
    <mergeCell ref="A32:E32"/>
    <mergeCell ref="A33:E33"/>
    <mergeCell ref="A160:E167"/>
    <mergeCell ref="A55:E55"/>
    <mergeCell ref="A56:E56"/>
    <mergeCell ref="A57:E62"/>
    <mergeCell ref="A82:E82"/>
    <mergeCell ref="A83:E83"/>
    <mergeCell ref="A84:E89"/>
    <mergeCell ref="A116:E116"/>
    <mergeCell ref="A117:E117"/>
    <mergeCell ref="A118:E124"/>
    <mergeCell ref="A158:E158"/>
    <mergeCell ref="A159:E159"/>
    <mergeCell ref="A355:E363"/>
    <mergeCell ref="A193:E193"/>
    <mergeCell ref="A194:E200"/>
    <mergeCell ref="A219:E219"/>
    <mergeCell ref="A220:E226"/>
    <mergeCell ref="A244:E244"/>
    <mergeCell ref="A245:E255"/>
    <mergeCell ref="A293:E293"/>
    <mergeCell ref="A294:E303"/>
    <mergeCell ref="A328:E328"/>
    <mergeCell ref="A329:E335"/>
    <mergeCell ref="A353:E354"/>
    <mergeCell ref="A541:E549"/>
    <mergeCell ref="A389:E390"/>
    <mergeCell ref="A391:E398"/>
    <mergeCell ref="A419:E420"/>
    <mergeCell ref="A421:E428"/>
    <mergeCell ref="A446:E447"/>
    <mergeCell ref="A448:E454"/>
    <mergeCell ref="A481:E482"/>
    <mergeCell ref="A483:E490"/>
    <mergeCell ref="A508:E509"/>
    <mergeCell ref="A510:E517"/>
    <mergeCell ref="A539:E540"/>
    <mergeCell ref="A740:E745"/>
    <mergeCell ref="A575:E576"/>
    <mergeCell ref="A577:E585"/>
    <mergeCell ref="A611:E612"/>
    <mergeCell ref="A613:E620"/>
    <mergeCell ref="A641:E642"/>
    <mergeCell ref="A643:E650"/>
    <mergeCell ref="A668:E669"/>
    <mergeCell ref="A670:E676"/>
    <mergeCell ref="A708:E709"/>
    <mergeCell ref="A710:E715"/>
    <mergeCell ref="A738:E739"/>
    <mergeCell ref="A889:E897"/>
    <mergeCell ref="A763:E764"/>
    <mergeCell ref="A765:E770"/>
    <mergeCell ref="A791:E792"/>
    <mergeCell ref="A793:E799"/>
    <mergeCell ref="A811:E812"/>
    <mergeCell ref="A813:E818"/>
    <mergeCell ref="A835:E836"/>
    <mergeCell ref="A837:E843"/>
    <mergeCell ref="A855:E856"/>
    <mergeCell ref="A857:E865"/>
    <mergeCell ref="A887:E888"/>
    <mergeCell ref="A1031:E1037"/>
    <mergeCell ref="A909:E910"/>
    <mergeCell ref="A911:E919"/>
    <mergeCell ref="A939:E940"/>
    <mergeCell ref="A941:E947"/>
    <mergeCell ref="A963:E964"/>
    <mergeCell ref="A965:E971"/>
    <mergeCell ref="A991:E992"/>
    <mergeCell ref="A993:E998"/>
    <mergeCell ref="A1010:E1011"/>
    <mergeCell ref="A1012:E1017"/>
    <mergeCell ref="A1029:E1030"/>
    <mergeCell ref="A1185:E1193"/>
    <mergeCell ref="A1052:E1053"/>
    <mergeCell ref="A1054:E1062"/>
    <mergeCell ref="A1074:E1075"/>
    <mergeCell ref="A1076:E1085"/>
    <mergeCell ref="A1104:E1105"/>
    <mergeCell ref="A1106:E1114"/>
    <mergeCell ref="A1133:E1134"/>
    <mergeCell ref="A1135:E1144"/>
    <mergeCell ref="A1156:E1157"/>
    <mergeCell ref="A1158:E1165"/>
    <mergeCell ref="A1183:E1184"/>
    <mergeCell ref="A1269:E1274"/>
    <mergeCell ref="A1209:E1209"/>
    <mergeCell ref="A1210:E1210"/>
    <mergeCell ref="A1211:E1216"/>
    <mergeCell ref="A1234:E1234"/>
    <mergeCell ref="A1235:E1243"/>
    <mergeCell ref="A1267:E1268"/>
  </mergeCells>
  <phoneticPr fontId="1" type="noConversion"/>
  <pageMargins left="0.98425196850393704" right="0.98425196850393704" top="0.98425196850393704" bottom="0.98425196850393704" header="0.51181102362204722" footer="0.51181102362204722"/>
  <pageSetup paperSize="9" scale="92" firstPageNumber="4" orientation="portrait" useFirstPageNumber="1" r:id="rId1"/>
  <headerFooter alignWithMargins="0">
    <oddHeader>&amp;C&amp;"Arial,Kurzíva"Příloha č. 1: Rozpočtové změny č. 442/17 - 486/17 schválené Radou Olomouckého kraje 2.10.2017</oddHeader>
    <oddFooter xml:space="preserve">&amp;L&amp;"Arial,Kurzíva"Zastupitelstvo OK 18.12.2017
5.2. - Rozpočet Olomouckého kraje 2017 - rozpočtové změny 
Příloha č.1: Rozpočtové změny č. 442/17 - 486/17 schválené Radou Olomouckého kraje 2.10.2017&amp;R&amp;"Arial,Kurzíva"Strana &amp;P (celkem 95)
</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5"/>
  <sheetViews>
    <sheetView showGridLines="0" zoomScale="92" zoomScaleNormal="92" zoomScaleSheetLayoutView="92" workbookViewId="0"/>
  </sheetViews>
  <sheetFormatPr defaultColWidth="9.140625" defaultRowHeight="13.15" customHeight="1" x14ac:dyDescent="0.2"/>
  <cols>
    <col min="1" max="1" width="52.7109375" style="1" customWidth="1"/>
    <col min="2" max="3" width="18" style="2" customWidth="1"/>
    <col min="4" max="16384" width="9.140625" style="1"/>
  </cols>
  <sheetData>
    <row r="1" spans="1:3" ht="12.75" customHeight="1" x14ac:dyDescent="0.2">
      <c r="A1" s="1" t="s">
        <v>32</v>
      </c>
      <c r="C1" s="3" t="s">
        <v>0</v>
      </c>
    </row>
    <row r="2" spans="1:3" ht="15.75" customHeight="1" x14ac:dyDescent="0.25">
      <c r="A2" s="4" t="s">
        <v>1</v>
      </c>
      <c r="B2" s="5" t="s">
        <v>2</v>
      </c>
      <c r="C2" s="5" t="s">
        <v>3</v>
      </c>
    </row>
    <row r="3" spans="1:3" ht="14.25" customHeight="1" x14ac:dyDescent="0.2">
      <c r="A3" s="6" t="s">
        <v>464</v>
      </c>
      <c r="B3" s="18">
        <v>4100000</v>
      </c>
      <c r="C3" s="7">
        <v>4148582</v>
      </c>
    </row>
    <row r="4" spans="1:3" ht="14.25" customHeight="1" x14ac:dyDescent="0.2">
      <c r="A4" s="6" t="s">
        <v>4</v>
      </c>
      <c r="B4" s="18">
        <v>1290</v>
      </c>
      <c r="C4" s="7">
        <v>1290</v>
      </c>
    </row>
    <row r="5" spans="1:3" ht="14.25" customHeight="1" x14ac:dyDescent="0.2">
      <c r="A5" s="6" t="s">
        <v>28</v>
      </c>
      <c r="B5" s="18">
        <v>1310</v>
      </c>
      <c r="C5" s="7">
        <v>1310</v>
      </c>
    </row>
    <row r="6" spans="1:3" ht="14.25" customHeight="1" x14ac:dyDescent="0.2">
      <c r="A6" s="6" t="s">
        <v>5</v>
      </c>
      <c r="B6" s="18">
        <v>31179</v>
      </c>
      <c r="C6" s="7">
        <v>31989</v>
      </c>
    </row>
    <row r="7" spans="1:3" ht="14.25" customHeight="1" x14ac:dyDescent="0.2">
      <c r="A7" s="6" t="s">
        <v>6</v>
      </c>
      <c r="B7" s="18">
        <v>2480</v>
      </c>
      <c r="C7" s="7">
        <f>4545+1208</f>
        <v>5753</v>
      </c>
    </row>
    <row r="8" spans="1:3" ht="14.25" customHeight="1" x14ac:dyDescent="0.2">
      <c r="A8" s="6" t="s">
        <v>24</v>
      </c>
      <c r="B8" s="18">
        <v>40192</v>
      </c>
      <c r="C8" s="7">
        <f>44519+50-166</f>
        <v>44403</v>
      </c>
    </row>
    <row r="9" spans="1:3" ht="14.25" customHeight="1" x14ac:dyDescent="0.2">
      <c r="A9" s="6" t="s">
        <v>7</v>
      </c>
      <c r="B9" s="18">
        <v>13200</v>
      </c>
      <c r="C9" s="7">
        <v>13200</v>
      </c>
    </row>
    <row r="10" spans="1:3" ht="14.25" customHeight="1" x14ac:dyDescent="0.2">
      <c r="A10" s="6" t="s">
        <v>8</v>
      </c>
      <c r="B10" s="18">
        <v>1000.4</v>
      </c>
      <c r="C10" s="7">
        <v>1000.4</v>
      </c>
    </row>
    <row r="11" spans="1:3" ht="14.25" customHeight="1" x14ac:dyDescent="0.2">
      <c r="A11" s="6" t="s">
        <v>9</v>
      </c>
      <c r="B11" s="18">
        <v>81145.399999999994</v>
      </c>
      <c r="C11" s="7">
        <v>81145.399999999994</v>
      </c>
    </row>
    <row r="12" spans="1:3" ht="14.25" customHeight="1" x14ac:dyDescent="0.2">
      <c r="A12" s="36" t="s">
        <v>29</v>
      </c>
      <c r="B12" s="18"/>
      <c r="C12" s="7">
        <f>6245612+4677+117474-41</f>
        <v>6367722</v>
      </c>
    </row>
    <row r="13" spans="1:3" ht="14.25" customHeight="1" x14ac:dyDescent="0.2">
      <c r="A13" s="36" t="s">
        <v>465</v>
      </c>
      <c r="B13" s="18"/>
      <c r="C13" s="7">
        <f>842+140</f>
        <v>982</v>
      </c>
    </row>
    <row r="14" spans="1:3" ht="14.25" customHeight="1" x14ac:dyDescent="0.2">
      <c r="A14" s="36" t="s">
        <v>30</v>
      </c>
      <c r="B14" s="18"/>
      <c r="C14" s="7">
        <f>851881-1</f>
        <v>851880</v>
      </c>
    </row>
    <row r="15" spans="1:3" ht="14.25" customHeight="1" x14ac:dyDescent="0.2">
      <c r="A15" s="36" t="s">
        <v>466</v>
      </c>
      <c r="B15" s="18"/>
      <c r="C15" s="7">
        <f>33166+181</f>
        <v>33347</v>
      </c>
    </row>
    <row r="16" spans="1:3" ht="14.25" customHeight="1" x14ac:dyDescent="0.2">
      <c r="A16" s="36" t="s">
        <v>467</v>
      </c>
      <c r="B16" s="18"/>
      <c r="C16" s="7">
        <v>219966</v>
      </c>
    </row>
    <row r="17" spans="1:3" ht="14.25" customHeight="1" x14ac:dyDescent="0.2">
      <c r="A17" s="37" t="s">
        <v>33</v>
      </c>
      <c r="B17" s="18"/>
      <c r="C17" s="7">
        <f>179160+16+4197</f>
        <v>183373</v>
      </c>
    </row>
    <row r="18" spans="1:3" ht="14.25" customHeight="1" x14ac:dyDescent="0.2">
      <c r="A18" s="37" t="s">
        <v>34</v>
      </c>
      <c r="B18" s="18"/>
      <c r="C18" s="7">
        <v>1821</v>
      </c>
    </row>
    <row r="19" spans="1:3" ht="14.25" customHeight="1" x14ac:dyDescent="0.2">
      <c r="A19" s="6" t="s">
        <v>35</v>
      </c>
      <c r="B19" s="18">
        <v>6291</v>
      </c>
      <c r="C19" s="7">
        <v>6291</v>
      </c>
    </row>
    <row r="20" spans="1:3" ht="14.25" customHeight="1" x14ac:dyDescent="0.2">
      <c r="A20" s="6" t="s">
        <v>36</v>
      </c>
      <c r="B20" s="18">
        <v>50000</v>
      </c>
      <c r="C20" s="7">
        <v>50000</v>
      </c>
    </row>
    <row r="21" spans="1:3" ht="14.25" customHeight="1" x14ac:dyDescent="0.2">
      <c r="A21" s="8" t="s">
        <v>10</v>
      </c>
      <c r="B21" s="19">
        <v>170165</v>
      </c>
      <c r="C21" s="9">
        <v>232602</v>
      </c>
    </row>
    <row r="22" spans="1:3" ht="14.25" customHeight="1" x14ac:dyDescent="0.2">
      <c r="A22" s="10" t="s">
        <v>20</v>
      </c>
      <c r="B22" s="20">
        <v>8242</v>
      </c>
      <c r="C22" s="11">
        <v>8410</v>
      </c>
    </row>
    <row r="23" spans="1:3" ht="14.25" customHeight="1" x14ac:dyDescent="0.2">
      <c r="A23" s="10" t="s">
        <v>11</v>
      </c>
      <c r="B23" s="20">
        <v>50000</v>
      </c>
      <c r="C23" s="11">
        <v>50000</v>
      </c>
    </row>
    <row r="24" spans="1:3" ht="14.25" customHeight="1" x14ac:dyDescent="0.2">
      <c r="A24" s="10" t="s">
        <v>468</v>
      </c>
      <c r="B24" s="20"/>
      <c r="C24" s="11">
        <f>153428+5659+8518+574+297+8911+8237+2902</f>
        <v>188526</v>
      </c>
    </row>
    <row r="25" spans="1:3" ht="14.25" customHeight="1" x14ac:dyDescent="0.2">
      <c r="A25" s="10" t="s">
        <v>469</v>
      </c>
      <c r="B25" s="20"/>
      <c r="C25" s="11">
        <v>856</v>
      </c>
    </row>
    <row r="26" spans="1:3" ht="14.25" customHeight="1" x14ac:dyDescent="0.2">
      <c r="A26" s="10" t="s">
        <v>12</v>
      </c>
      <c r="B26" s="20">
        <v>6600</v>
      </c>
      <c r="C26" s="11">
        <v>6600</v>
      </c>
    </row>
    <row r="27" spans="1:3" ht="14.25" customHeight="1" x14ac:dyDescent="0.2">
      <c r="A27" s="36" t="s">
        <v>31</v>
      </c>
      <c r="B27" s="20"/>
      <c r="C27" s="11">
        <v>29108</v>
      </c>
    </row>
    <row r="28" spans="1:3" ht="14.25" customHeight="1" x14ac:dyDescent="0.25">
      <c r="A28" s="4" t="s">
        <v>13</v>
      </c>
      <c r="B28" s="21">
        <f>SUM(B3:B26)</f>
        <v>4563094.8</v>
      </c>
      <c r="C28" s="12">
        <f>SUM(C3:C27)</f>
        <v>12560156.800000001</v>
      </c>
    </row>
    <row r="29" spans="1:3" ht="14.25" customHeight="1" x14ac:dyDescent="0.2">
      <c r="A29" s="13" t="s">
        <v>14</v>
      </c>
      <c r="B29" s="25">
        <v>-8240</v>
      </c>
      <c r="C29" s="25">
        <f>-8312-96</f>
        <v>-8408</v>
      </c>
    </row>
    <row r="30" spans="1:3" ht="15.75" thickBot="1" x14ac:dyDescent="0.3">
      <c r="A30" s="14" t="s">
        <v>15</v>
      </c>
      <c r="B30" s="15">
        <f>B28+B29</f>
        <v>4554854.8</v>
      </c>
      <c r="C30" s="15">
        <f>C28+C29</f>
        <v>12551748.800000001</v>
      </c>
    </row>
    <row r="31" spans="1:3" ht="15.75" customHeight="1" thickTop="1" x14ac:dyDescent="0.25">
      <c r="A31" s="4" t="s">
        <v>17</v>
      </c>
      <c r="B31" s="23" t="s">
        <v>2</v>
      </c>
      <c r="C31" s="5" t="s">
        <v>3</v>
      </c>
    </row>
    <row r="32" spans="1:3" ht="14.25" x14ac:dyDescent="0.2">
      <c r="A32" s="8" t="s">
        <v>37</v>
      </c>
      <c r="B32" s="24">
        <v>686314</v>
      </c>
      <c r="C32" s="26">
        <f>1127322+1208</f>
        <v>1128530</v>
      </c>
    </row>
    <row r="33" spans="1:3" ht="14.25" x14ac:dyDescent="0.2">
      <c r="A33" s="8" t="s">
        <v>38</v>
      </c>
      <c r="B33" s="24">
        <v>289230</v>
      </c>
      <c r="C33" s="26">
        <v>289230</v>
      </c>
    </row>
    <row r="34" spans="1:3" ht="14.25" x14ac:dyDescent="0.2">
      <c r="A34" s="8" t="s">
        <v>39</v>
      </c>
      <c r="B34" s="24">
        <v>2496931</v>
      </c>
      <c r="C34" s="26">
        <f>2531809+50-166</f>
        <v>2531693</v>
      </c>
    </row>
    <row r="35" spans="1:3" ht="14.25" x14ac:dyDescent="0.2">
      <c r="A35" s="36" t="s">
        <v>29</v>
      </c>
      <c r="B35" s="24"/>
      <c r="C35" s="26">
        <f>6245612+4677+117474-41</f>
        <v>6367722</v>
      </c>
    </row>
    <row r="36" spans="1:3" ht="14.25" x14ac:dyDescent="0.2">
      <c r="A36" s="36" t="s">
        <v>465</v>
      </c>
      <c r="B36" s="24"/>
      <c r="C36" s="26">
        <f>872+140</f>
        <v>1012</v>
      </c>
    </row>
    <row r="37" spans="1:3" ht="14.25" x14ac:dyDescent="0.2">
      <c r="A37" s="36" t="s">
        <v>30</v>
      </c>
      <c r="B37" s="24"/>
      <c r="C37" s="26">
        <f>851881-1</f>
        <v>851880</v>
      </c>
    </row>
    <row r="38" spans="1:3" ht="14.25" x14ac:dyDescent="0.2">
      <c r="A38" s="36" t="s">
        <v>466</v>
      </c>
      <c r="B38" s="24"/>
      <c r="C38" s="26">
        <f>33166+181</f>
        <v>33347</v>
      </c>
    </row>
    <row r="39" spans="1:3" ht="14.25" x14ac:dyDescent="0.2">
      <c r="A39" s="36" t="s">
        <v>467</v>
      </c>
      <c r="B39" s="24"/>
      <c r="C39" s="26">
        <v>219966</v>
      </c>
    </row>
    <row r="40" spans="1:3" ht="14.25" x14ac:dyDescent="0.2">
      <c r="A40" s="37" t="s">
        <v>33</v>
      </c>
      <c r="B40" s="24"/>
      <c r="C40" s="26">
        <f>244866+16+4197</f>
        <v>249079</v>
      </c>
    </row>
    <row r="41" spans="1:3" ht="14.25" x14ac:dyDescent="0.2">
      <c r="A41" s="37" t="s">
        <v>34</v>
      </c>
      <c r="B41" s="24"/>
      <c r="C41" s="26">
        <v>1791</v>
      </c>
    </row>
    <row r="42" spans="1:3" ht="14.25" x14ac:dyDescent="0.2">
      <c r="A42" s="10" t="s">
        <v>20</v>
      </c>
      <c r="B42" s="24">
        <v>8242</v>
      </c>
      <c r="C42" s="26">
        <v>9520</v>
      </c>
    </row>
    <row r="43" spans="1:3" ht="14.25" x14ac:dyDescent="0.2">
      <c r="A43" s="10" t="s">
        <v>11</v>
      </c>
      <c r="B43" s="24">
        <v>50000</v>
      </c>
      <c r="C43" s="26">
        <v>73741</v>
      </c>
    </row>
    <row r="44" spans="1:3" ht="14.25" x14ac:dyDescent="0.2">
      <c r="A44" s="10" t="s">
        <v>470</v>
      </c>
      <c r="B44" s="24"/>
      <c r="C44" s="26">
        <f>225943+5659+8518+574+297+8911+8237+2902</f>
        <v>261041</v>
      </c>
    </row>
    <row r="45" spans="1:3" ht="14.25" x14ac:dyDescent="0.2">
      <c r="A45" s="10" t="s">
        <v>23</v>
      </c>
      <c r="B45" s="24">
        <v>17458</v>
      </c>
      <c r="C45" s="26">
        <v>90076</v>
      </c>
    </row>
    <row r="46" spans="1:3" ht="14.25" x14ac:dyDescent="0.2">
      <c r="A46" s="10" t="s">
        <v>40</v>
      </c>
      <c r="B46" s="24">
        <v>1081855</v>
      </c>
      <c r="C46" s="26">
        <v>1179999</v>
      </c>
    </row>
    <row r="47" spans="1:3" ht="14.25" x14ac:dyDescent="0.2">
      <c r="A47" s="36" t="s">
        <v>31</v>
      </c>
      <c r="B47" s="24"/>
      <c r="C47" s="26">
        <v>31139</v>
      </c>
    </row>
    <row r="48" spans="1:3" ht="14.25" customHeight="1" x14ac:dyDescent="0.25">
      <c r="A48" s="4" t="s">
        <v>18</v>
      </c>
      <c r="B48" s="21">
        <f>SUM(B32:B46)</f>
        <v>4630030</v>
      </c>
      <c r="C48" s="12">
        <f>SUM(C32:C47)</f>
        <v>13319766</v>
      </c>
    </row>
    <row r="49" spans="1:3" ht="14.25" x14ac:dyDescent="0.2">
      <c r="A49" s="13" t="s">
        <v>14</v>
      </c>
      <c r="B49" s="25">
        <v>-8240</v>
      </c>
      <c r="C49" s="25">
        <f>-8312-96</f>
        <v>-8408</v>
      </c>
    </row>
    <row r="50" spans="1:3" ht="15.75" thickBot="1" x14ac:dyDescent="0.3">
      <c r="A50" s="14" t="s">
        <v>19</v>
      </c>
      <c r="B50" s="15">
        <f>+B48+B49</f>
        <v>4621790</v>
      </c>
      <c r="C50" s="15">
        <f>+C48+C49</f>
        <v>13311358</v>
      </c>
    </row>
    <row r="51" spans="1:3" ht="13.5" thickTop="1" x14ac:dyDescent="0.2">
      <c r="A51" s="16" t="s">
        <v>16</v>
      </c>
      <c r="B51" s="22"/>
    </row>
    <row r="52" spans="1:3" ht="4.5" customHeight="1" x14ac:dyDescent="0.2">
      <c r="B52" s="1"/>
      <c r="C52" s="9"/>
    </row>
    <row r="53" spans="1:3" ht="14.25" x14ac:dyDescent="0.2">
      <c r="A53" s="10" t="s">
        <v>22</v>
      </c>
      <c r="B53" s="20">
        <v>320094</v>
      </c>
      <c r="C53" s="11">
        <f>1024849+19475</f>
        <v>1044324</v>
      </c>
    </row>
    <row r="54" spans="1:3" ht="14.25" x14ac:dyDescent="0.2">
      <c r="A54" s="27" t="s">
        <v>21</v>
      </c>
      <c r="B54" s="28">
        <v>253159</v>
      </c>
      <c r="C54" s="29">
        <v>284715</v>
      </c>
    </row>
    <row r="55" spans="1:3" ht="15.75" thickBot="1" x14ac:dyDescent="0.3">
      <c r="A55" s="14" t="s">
        <v>25</v>
      </c>
      <c r="B55" s="15">
        <f>+B53-B54</f>
        <v>66935</v>
      </c>
      <c r="C55" s="15">
        <f>+C53-C54</f>
        <v>759609</v>
      </c>
    </row>
    <row r="56" spans="1:3" ht="10.5" customHeight="1" thickTop="1" thickBot="1" x14ac:dyDescent="0.25">
      <c r="A56" s="10"/>
      <c r="B56" s="30"/>
      <c r="C56" s="31"/>
    </row>
    <row r="57" spans="1:3" ht="15.75" thickBot="1" x14ac:dyDescent="0.3">
      <c r="A57" s="32" t="s">
        <v>26</v>
      </c>
      <c r="B57" s="33">
        <f>+B30+B53</f>
        <v>4874948.8</v>
      </c>
      <c r="C57" s="34">
        <f>+C30+C53</f>
        <v>13596072.800000001</v>
      </c>
    </row>
    <row r="58" spans="1:3" ht="15.75" thickBot="1" x14ac:dyDescent="0.3">
      <c r="A58" s="32" t="s">
        <v>27</v>
      </c>
      <c r="B58" s="33">
        <f>+B50+B54</f>
        <v>4874949</v>
      </c>
      <c r="C58" s="34">
        <f>+C50+C54</f>
        <v>13596073</v>
      </c>
    </row>
    <row r="59" spans="1:3" ht="12.75" x14ac:dyDescent="0.2">
      <c r="B59" s="1"/>
    </row>
    <row r="60" spans="1:3" ht="14.25" x14ac:dyDescent="0.2">
      <c r="B60" s="1"/>
      <c r="C60" s="17"/>
    </row>
    <row r="61" spans="1:3" ht="14.25" x14ac:dyDescent="0.2">
      <c r="B61" s="1"/>
      <c r="C61" s="17"/>
    </row>
    <row r="62" spans="1:3" ht="12.75" x14ac:dyDescent="0.2">
      <c r="B62" s="1"/>
    </row>
    <row r="63" spans="1:3" ht="12.75" x14ac:dyDescent="0.2">
      <c r="B63" s="1"/>
    </row>
    <row r="64" spans="1:3" ht="12.75" x14ac:dyDescent="0.2">
      <c r="B64" s="1"/>
    </row>
    <row r="65" spans="2:3" ht="12.75" x14ac:dyDescent="0.2">
      <c r="B65" s="1"/>
    </row>
    <row r="66" spans="2:3" ht="12.75" x14ac:dyDescent="0.2">
      <c r="B66" s="1"/>
    </row>
    <row r="67" spans="2:3" ht="12.75" x14ac:dyDescent="0.2"/>
    <row r="68" spans="2:3" ht="12.75" customHeight="1" x14ac:dyDescent="0.2"/>
    <row r="69" spans="2:3" ht="12.75" x14ac:dyDescent="0.2"/>
    <row r="70" spans="2:3" ht="12.75" x14ac:dyDescent="0.2">
      <c r="B70" s="1"/>
      <c r="C70" s="1"/>
    </row>
    <row r="71" spans="2:3" ht="12.75" x14ac:dyDescent="0.2">
      <c r="B71" s="1"/>
      <c r="C71" s="1"/>
    </row>
    <row r="72" spans="2:3" ht="12.75" x14ac:dyDescent="0.2">
      <c r="B72" s="1"/>
      <c r="C72" s="1"/>
    </row>
    <row r="73" spans="2:3" ht="12.75" x14ac:dyDescent="0.2">
      <c r="B73" s="1"/>
      <c r="C73" s="1"/>
    </row>
    <row r="74" spans="2:3" ht="12.75" x14ac:dyDescent="0.2">
      <c r="B74" s="1"/>
      <c r="C74" s="1"/>
    </row>
    <row r="75" spans="2:3" ht="12.75" x14ac:dyDescent="0.2">
      <c r="B75" s="1"/>
      <c r="C75" s="1"/>
    </row>
    <row r="77" spans="2:3" ht="12.75" x14ac:dyDescent="0.2"/>
    <row r="78" spans="2:3" ht="12.75" x14ac:dyDescent="0.2"/>
    <row r="81" spans="2:3" ht="12.75" x14ac:dyDescent="0.2">
      <c r="B81" s="1"/>
      <c r="C81" s="1"/>
    </row>
    <row r="82" spans="2:3" ht="12.75" x14ac:dyDescent="0.2">
      <c r="B82" s="1"/>
      <c r="C82" s="1"/>
    </row>
    <row r="83" spans="2:3" ht="12.75" x14ac:dyDescent="0.2"/>
    <row r="85" spans="2:3" ht="12.75" x14ac:dyDescent="0.2">
      <c r="B85" s="1"/>
      <c r="C85" s="1"/>
    </row>
    <row r="86" spans="2:3" ht="12.75" x14ac:dyDescent="0.2">
      <c r="B86" s="1"/>
      <c r="C86" s="1"/>
    </row>
    <row r="87" spans="2:3" ht="12.75" x14ac:dyDescent="0.2"/>
    <row r="90" spans="2:3" ht="12.75" x14ac:dyDescent="0.2"/>
    <row r="91" spans="2:3" ht="12.75" x14ac:dyDescent="0.2"/>
    <row r="100" spans="2:3" ht="12.75" x14ac:dyDescent="0.2">
      <c r="B100" s="1"/>
      <c r="C100" s="1"/>
    </row>
    <row r="101" spans="2:3" ht="12.75" x14ac:dyDescent="0.2">
      <c r="B101" s="1"/>
      <c r="C101" s="1"/>
    </row>
    <row r="104" spans="2:3" ht="12.75" x14ac:dyDescent="0.2">
      <c r="B104" s="1"/>
      <c r="C104" s="1"/>
    </row>
    <row r="105" spans="2:3" ht="12.75" x14ac:dyDescent="0.2">
      <c r="B105" s="1"/>
      <c r="C105" s="1"/>
    </row>
  </sheetData>
  <phoneticPr fontId="1" type="noConversion"/>
  <pageMargins left="0.98425196850393704" right="0.98425196850393704" top="0.55118110236220474" bottom="0.9055118110236221" header="0.31496062992125984" footer="0.39370078740157483"/>
  <pageSetup paperSize="9" scale="92" firstPageNumber="95" orientation="portrait" useFirstPageNumber="1" r:id="rId1"/>
  <headerFooter alignWithMargins="0">
    <oddHeader>&amp;C&amp;"Arial,Kurzíva"Příloha č. 10 - Upravený rozpočet Olomouckého kraje na rok 2017 po schválení rozpočtových změn</oddHeader>
    <oddFooter xml:space="preserve">&amp;L&amp;"Arial,Kurzíva"Zastupitelstvo OK 18.12.2017
5.2 - Rozpočet Olomouckého kraje 2017 - rozpočtové změny 
Příloha č.10: Upravený rozpočet OK na rok 2017 po schválení rozpočtových změn&amp;R&amp;"Arial,Kurzíva"Strana &amp;P (celkem 95)&amp;"Arial,Obyčejné"
</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15"/>
  <sheetViews>
    <sheetView showGridLines="0" zoomScale="92" zoomScaleNormal="92" zoomScaleSheetLayoutView="92" zoomScalePageLayoutView="92" workbookViewId="0"/>
  </sheetViews>
  <sheetFormatPr defaultRowHeight="12.75" x14ac:dyDescent="0.2"/>
  <cols>
    <col min="1" max="1" width="9.7109375" customWidth="1"/>
    <col min="2" max="2" width="13.140625" customWidth="1"/>
    <col min="3" max="3" width="8.28515625" customWidth="1"/>
    <col min="4" max="4" width="39.140625" customWidth="1"/>
    <col min="5" max="5" width="18.42578125" customWidth="1"/>
    <col min="7" max="7" width="14" bestFit="1" customWidth="1"/>
  </cols>
  <sheetData>
    <row r="1" spans="1:5" ht="15" customHeight="1" x14ac:dyDescent="0.25">
      <c r="A1" s="57" t="s">
        <v>216</v>
      </c>
    </row>
    <row r="2" spans="1:5" ht="15" customHeight="1" x14ac:dyDescent="0.2">
      <c r="A2" s="210" t="s">
        <v>42</v>
      </c>
      <c r="B2" s="210"/>
      <c r="C2" s="210"/>
      <c r="D2" s="210"/>
      <c r="E2" s="210"/>
    </row>
    <row r="3" spans="1:5" ht="15" customHeight="1" x14ac:dyDescent="0.2">
      <c r="A3" s="210" t="s">
        <v>43</v>
      </c>
      <c r="B3" s="210"/>
      <c r="C3" s="210"/>
      <c r="D3" s="210"/>
      <c r="E3" s="210"/>
    </row>
    <row r="4" spans="1:5" ht="15" customHeight="1" x14ac:dyDescent="0.2">
      <c r="A4" s="209" t="s">
        <v>217</v>
      </c>
      <c r="B4" s="209"/>
      <c r="C4" s="209"/>
      <c r="D4" s="209"/>
      <c r="E4" s="209"/>
    </row>
    <row r="5" spans="1:5" ht="15" customHeight="1" x14ac:dyDescent="0.2">
      <c r="A5" s="209"/>
      <c r="B5" s="209"/>
      <c r="C5" s="209"/>
      <c r="D5" s="209"/>
      <c r="E5" s="209"/>
    </row>
    <row r="6" spans="1:5" ht="15" customHeight="1" x14ac:dyDescent="0.2">
      <c r="A6" s="209"/>
      <c r="B6" s="209"/>
      <c r="C6" s="209"/>
      <c r="D6" s="209"/>
      <c r="E6" s="209"/>
    </row>
    <row r="7" spans="1:5" ht="15" customHeight="1" x14ac:dyDescent="0.2">
      <c r="A7" s="209"/>
      <c r="B7" s="209"/>
      <c r="C7" s="209"/>
      <c r="D7" s="209"/>
      <c r="E7" s="209"/>
    </row>
    <row r="8" spans="1:5" ht="15" customHeight="1" x14ac:dyDescent="0.2">
      <c r="A8" s="209"/>
      <c r="B8" s="209"/>
      <c r="C8" s="209"/>
      <c r="D8" s="209"/>
      <c r="E8" s="209"/>
    </row>
    <row r="9" spans="1:5" ht="15" customHeight="1" x14ac:dyDescent="0.2">
      <c r="A9" s="39"/>
      <c r="B9" s="39"/>
      <c r="C9" s="39"/>
      <c r="D9" s="39"/>
      <c r="E9" s="39"/>
    </row>
    <row r="10" spans="1:5" ht="15" customHeight="1" x14ac:dyDescent="0.25">
      <c r="A10" s="40" t="s">
        <v>1</v>
      </c>
      <c r="B10" s="41"/>
      <c r="C10" s="41"/>
      <c r="D10" s="41"/>
      <c r="E10" s="41"/>
    </row>
    <row r="11" spans="1:5" ht="15" customHeight="1" x14ac:dyDescent="0.2">
      <c r="A11" s="42" t="s">
        <v>218</v>
      </c>
      <c r="B11" s="41"/>
      <c r="C11" s="41"/>
      <c r="D11" s="41"/>
      <c r="E11" s="43" t="s">
        <v>46</v>
      </c>
    </row>
    <row r="12" spans="1:5" ht="15" customHeight="1" x14ac:dyDescent="0.25">
      <c r="A12" s="44"/>
      <c r="B12" s="40"/>
      <c r="C12" s="41"/>
      <c r="D12" s="41"/>
      <c r="E12" s="45"/>
    </row>
    <row r="13" spans="1:5" ht="15" customHeight="1" x14ac:dyDescent="0.2">
      <c r="B13" s="46" t="s">
        <v>47</v>
      </c>
      <c r="C13" s="46" t="s">
        <v>48</v>
      </c>
      <c r="D13" s="47" t="s">
        <v>49</v>
      </c>
      <c r="E13" s="46" t="s">
        <v>50</v>
      </c>
    </row>
    <row r="14" spans="1:5" ht="15" customHeight="1" x14ac:dyDescent="0.2">
      <c r="B14" s="49">
        <v>33353</v>
      </c>
      <c r="C14" s="50"/>
      <c r="D14" s="51" t="s">
        <v>51</v>
      </c>
      <c r="E14" s="52">
        <v>43765882</v>
      </c>
    </row>
    <row r="15" spans="1:5" ht="15" customHeight="1" x14ac:dyDescent="0.2">
      <c r="B15" s="53"/>
      <c r="C15" s="54" t="s">
        <v>52</v>
      </c>
      <c r="D15" s="55"/>
      <c r="E15" s="56">
        <f>SUM(E14:E14)</f>
        <v>43765882</v>
      </c>
    </row>
    <row r="16" spans="1:5" ht="15" customHeight="1" x14ac:dyDescent="0.25">
      <c r="A16" s="57"/>
      <c r="B16" s="58"/>
      <c r="C16" s="58"/>
      <c r="D16" s="58"/>
      <c r="E16" s="58"/>
    </row>
    <row r="17" spans="1:5" ht="15" customHeight="1" x14ac:dyDescent="0.25">
      <c r="A17" s="79" t="s">
        <v>17</v>
      </c>
      <c r="B17" s="71"/>
      <c r="C17" s="71"/>
      <c r="D17" s="71"/>
      <c r="E17" s="82"/>
    </row>
    <row r="18" spans="1:5" ht="15" customHeight="1" x14ac:dyDescent="0.2">
      <c r="A18" s="42" t="s">
        <v>218</v>
      </c>
      <c r="B18" s="71"/>
      <c r="C18" s="71"/>
      <c r="D18" s="71"/>
      <c r="E18" s="72" t="s">
        <v>46</v>
      </c>
    </row>
    <row r="19" spans="1:5" ht="15" customHeight="1" x14ac:dyDescent="0.2"/>
    <row r="20" spans="1:5" ht="15" customHeight="1" x14ac:dyDescent="0.2">
      <c r="A20" s="176" t="s">
        <v>219</v>
      </c>
      <c r="E20" s="177">
        <v>43765882</v>
      </c>
    </row>
    <row r="21" spans="1:5" ht="15" customHeight="1" x14ac:dyDescent="0.2"/>
    <row r="22" spans="1:5" ht="15" customHeight="1" x14ac:dyDescent="0.2"/>
    <row r="23" spans="1:5" ht="15" customHeight="1" x14ac:dyDescent="0.25">
      <c r="A23" s="57" t="s">
        <v>220</v>
      </c>
    </row>
    <row r="24" spans="1:5" ht="15" customHeight="1" x14ac:dyDescent="0.2">
      <c r="A24" s="210" t="s">
        <v>42</v>
      </c>
      <c r="B24" s="210"/>
      <c r="C24" s="210"/>
      <c r="D24" s="210"/>
      <c r="E24" s="210"/>
    </row>
    <row r="25" spans="1:5" ht="15" customHeight="1" x14ac:dyDescent="0.2">
      <c r="A25" s="210" t="s">
        <v>43</v>
      </c>
      <c r="B25" s="210"/>
      <c r="C25" s="210"/>
      <c r="D25" s="210"/>
      <c r="E25" s="210"/>
    </row>
    <row r="26" spans="1:5" ht="15" customHeight="1" x14ac:dyDescent="0.2">
      <c r="A26" s="209" t="s">
        <v>221</v>
      </c>
      <c r="B26" s="209"/>
      <c r="C26" s="209"/>
      <c r="D26" s="209"/>
      <c r="E26" s="209"/>
    </row>
    <row r="27" spans="1:5" ht="15" customHeight="1" x14ac:dyDescent="0.2">
      <c r="A27" s="209"/>
      <c r="B27" s="209"/>
      <c r="C27" s="209"/>
      <c r="D27" s="209"/>
      <c r="E27" s="209"/>
    </row>
    <row r="28" spans="1:5" ht="15" customHeight="1" x14ac:dyDescent="0.2">
      <c r="A28" s="209"/>
      <c r="B28" s="209"/>
      <c r="C28" s="209"/>
      <c r="D28" s="209"/>
      <c r="E28" s="209"/>
    </row>
    <row r="29" spans="1:5" ht="15" customHeight="1" x14ac:dyDescent="0.2">
      <c r="A29" s="209"/>
      <c r="B29" s="209"/>
      <c r="C29" s="209"/>
      <c r="D29" s="209"/>
      <c r="E29" s="209"/>
    </row>
    <row r="30" spans="1:5" ht="15" customHeight="1" x14ac:dyDescent="0.2">
      <c r="A30" s="209"/>
      <c r="B30" s="209"/>
      <c r="C30" s="209"/>
      <c r="D30" s="209"/>
      <c r="E30" s="209"/>
    </row>
    <row r="31" spans="1:5" ht="15" customHeight="1" x14ac:dyDescent="0.2">
      <c r="A31" s="209"/>
      <c r="B31" s="209"/>
      <c r="C31" s="209"/>
      <c r="D31" s="209"/>
      <c r="E31" s="209"/>
    </row>
    <row r="32" spans="1:5" ht="15" customHeight="1" x14ac:dyDescent="0.2">
      <c r="A32" s="39"/>
      <c r="B32" s="39"/>
      <c r="C32" s="39"/>
      <c r="D32" s="39"/>
      <c r="E32" s="39"/>
    </row>
    <row r="33" spans="1:5" ht="15" customHeight="1" x14ac:dyDescent="0.25">
      <c r="A33" s="40" t="s">
        <v>1</v>
      </c>
      <c r="B33" s="41"/>
      <c r="C33" s="41"/>
      <c r="D33" s="41"/>
      <c r="E33" s="41"/>
    </row>
    <row r="34" spans="1:5" ht="15" customHeight="1" x14ac:dyDescent="0.2">
      <c r="A34" s="42" t="s">
        <v>218</v>
      </c>
      <c r="B34" s="41"/>
      <c r="C34" s="41"/>
      <c r="D34" s="41"/>
      <c r="E34" s="43" t="s">
        <v>46</v>
      </c>
    </row>
    <row r="35" spans="1:5" ht="15" customHeight="1" x14ac:dyDescent="0.25">
      <c r="A35" s="44"/>
      <c r="B35" s="40"/>
      <c r="C35" s="41"/>
      <c r="D35" s="41"/>
      <c r="E35" s="45"/>
    </row>
    <row r="36" spans="1:5" ht="15" customHeight="1" x14ac:dyDescent="0.2">
      <c r="B36" s="46" t="s">
        <v>47</v>
      </c>
      <c r="C36" s="46" t="s">
        <v>48</v>
      </c>
      <c r="D36" s="47" t="s">
        <v>49</v>
      </c>
      <c r="E36" s="48" t="s">
        <v>50</v>
      </c>
    </row>
    <row r="37" spans="1:5" ht="15" customHeight="1" x14ac:dyDescent="0.2">
      <c r="B37" s="49">
        <v>33034</v>
      </c>
      <c r="C37" s="50"/>
      <c r="D37" s="51" t="s">
        <v>51</v>
      </c>
      <c r="E37" s="52">
        <v>534208</v>
      </c>
    </row>
    <row r="38" spans="1:5" ht="15" customHeight="1" x14ac:dyDescent="0.2">
      <c r="B38" s="53"/>
      <c r="C38" s="54" t="s">
        <v>52</v>
      </c>
      <c r="D38" s="55"/>
      <c r="E38" s="56">
        <f>SUM(E37:E37)</f>
        <v>534208</v>
      </c>
    </row>
    <row r="39" spans="1:5" ht="15" customHeight="1" x14ac:dyDescent="0.25">
      <c r="A39" s="57"/>
      <c r="B39" s="58"/>
      <c r="C39" s="58"/>
      <c r="D39" s="58"/>
      <c r="E39" s="58"/>
    </row>
    <row r="40" spans="1:5" ht="15" customHeight="1" x14ac:dyDescent="0.25">
      <c r="A40" s="40" t="s">
        <v>17</v>
      </c>
      <c r="B40" s="41"/>
      <c r="C40" s="41"/>
      <c r="D40" s="41"/>
      <c r="E40" s="44"/>
    </row>
    <row r="41" spans="1:5" ht="15" customHeight="1" x14ac:dyDescent="0.2">
      <c r="A41" s="42" t="s">
        <v>218</v>
      </c>
      <c r="B41" s="41"/>
      <c r="C41" s="41"/>
      <c r="D41" s="41"/>
      <c r="E41" s="43" t="s">
        <v>46</v>
      </c>
    </row>
    <row r="42" spans="1:5" ht="15" customHeight="1" x14ac:dyDescent="0.2"/>
    <row r="43" spans="1:5" ht="15" customHeight="1" x14ac:dyDescent="0.2">
      <c r="B43" s="46" t="s">
        <v>47</v>
      </c>
      <c r="C43" s="46" t="s">
        <v>48</v>
      </c>
      <c r="D43" s="59" t="s">
        <v>49</v>
      </c>
      <c r="E43" s="46" t="s">
        <v>50</v>
      </c>
    </row>
    <row r="44" spans="1:5" ht="15" customHeight="1" x14ac:dyDescent="0.2">
      <c r="B44" s="49">
        <v>33034</v>
      </c>
      <c r="C44" s="50"/>
      <c r="D44" s="60" t="s">
        <v>53</v>
      </c>
      <c r="E44" s="52">
        <v>534208</v>
      </c>
    </row>
    <row r="45" spans="1:5" ht="15" customHeight="1" x14ac:dyDescent="0.2">
      <c r="A45" s="61"/>
      <c r="B45" s="62"/>
      <c r="C45" s="54" t="s">
        <v>52</v>
      </c>
      <c r="D45" s="63"/>
      <c r="E45" s="64">
        <f>SUM(E44:E44)</f>
        <v>534208</v>
      </c>
    </row>
    <row r="46" spans="1:5" ht="15" customHeight="1" x14ac:dyDescent="0.2"/>
    <row r="47" spans="1:5" ht="15" customHeight="1" x14ac:dyDescent="0.2"/>
    <row r="48" spans="1:5" ht="15" customHeight="1" x14ac:dyDescent="0.2"/>
    <row r="49" spans="1:5" ht="15" customHeight="1" x14ac:dyDescent="0.2"/>
    <row r="50" spans="1:5" ht="15" customHeight="1" x14ac:dyDescent="0.2"/>
    <row r="51" spans="1:5" ht="15" customHeight="1" x14ac:dyDescent="0.2"/>
    <row r="52" spans="1:5" ht="15" customHeight="1" x14ac:dyDescent="0.2"/>
    <row r="53" spans="1:5" ht="15" customHeight="1" x14ac:dyDescent="0.2"/>
    <row r="54" spans="1:5" ht="15" customHeight="1" x14ac:dyDescent="0.25">
      <c r="A54" s="57" t="s">
        <v>222</v>
      </c>
    </row>
    <row r="55" spans="1:5" ht="15" customHeight="1" x14ac:dyDescent="0.2">
      <c r="A55" s="210" t="s">
        <v>42</v>
      </c>
      <c r="B55" s="210"/>
      <c r="C55" s="210"/>
      <c r="D55" s="210"/>
      <c r="E55" s="210"/>
    </row>
    <row r="56" spans="1:5" ht="15" customHeight="1" x14ac:dyDescent="0.2">
      <c r="A56" s="210" t="s">
        <v>43</v>
      </c>
      <c r="B56" s="210"/>
      <c r="C56" s="210"/>
      <c r="D56" s="210"/>
      <c r="E56" s="210"/>
    </row>
    <row r="57" spans="1:5" ht="15" customHeight="1" x14ac:dyDescent="0.2">
      <c r="A57" s="209" t="s">
        <v>223</v>
      </c>
      <c r="B57" s="209"/>
      <c r="C57" s="209"/>
      <c r="D57" s="209"/>
      <c r="E57" s="209"/>
    </row>
    <row r="58" spans="1:5" ht="15" customHeight="1" x14ac:dyDescent="0.2">
      <c r="A58" s="209"/>
      <c r="B58" s="209"/>
      <c r="C58" s="209"/>
      <c r="D58" s="209"/>
      <c r="E58" s="209"/>
    </row>
    <row r="59" spans="1:5" ht="15" customHeight="1" x14ac:dyDescent="0.2">
      <c r="A59" s="209"/>
      <c r="B59" s="209"/>
      <c r="C59" s="209"/>
      <c r="D59" s="209"/>
      <c r="E59" s="209"/>
    </row>
    <row r="60" spans="1:5" ht="15" customHeight="1" x14ac:dyDescent="0.2">
      <c r="A60" s="209"/>
      <c r="B60" s="209"/>
      <c r="C60" s="209"/>
      <c r="D60" s="209"/>
      <c r="E60" s="209"/>
    </row>
    <row r="61" spans="1:5" ht="15" customHeight="1" x14ac:dyDescent="0.2">
      <c r="A61" s="209"/>
      <c r="B61" s="209"/>
      <c r="C61" s="209"/>
      <c r="D61" s="209"/>
      <c r="E61" s="209"/>
    </row>
    <row r="62" spans="1:5" ht="15" customHeight="1" x14ac:dyDescent="0.2">
      <c r="A62" s="209"/>
      <c r="B62" s="209"/>
      <c r="C62" s="209"/>
      <c r="D62" s="209"/>
      <c r="E62" s="209"/>
    </row>
    <row r="63" spans="1:5" ht="15" customHeight="1" x14ac:dyDescent="0.2">
      <c r="A63" s="209"/>
      <c r="B63" s="209"/>
      <c r="C63" s="209"/>
      <c r="D63" s="209"/>
      <c r="E63" s="209"/>
    </row>
    <row r="64" spans="1:5" ht="15" customHeight="1" x14ac:dyDescent="0.2">
      <c r="A64" s="39"/>
      <c r="B64" s="39"/>
      <c r="C64" s="39"/>
      <c r="D64" s="39"/>
      <c r="E64" s="39"/>
    </row>
    <row r="65" spans="1:5" ht="15" customHeight="1" x14ac:dyDescent="0.25">
      <c r="A65" s="40" t="s">
        <v>1</v>
      </c>
      <c r="B65" s="41"/>
      <c r="C65" s="41"/>
      <c r="D65" s="41"/>
      <c r="E65" s="41"/>
    </row>
    <row r="66" spans="1:5" ht="15" customHeight="1" x14ac:dyDescent="0.2">
      <c r="A66" s="42" t="s">
        <v>218</v>
      </c>
      <c r="B66" s="71"/>
      <c r="C66" s="71"/>
      <c r="D66" s="71"/>
      <c r="E66" s="72" t="s">
        <v>46</v>
      </c>
    </row>
    <row r="67" spans="1:5" ht="15" customHeight="1" x14ac:dyDescent="0.25">
      <c r="A67" s="73"/>
      <c r="B67" s="40"/>
      <c r="C67" s="41"/>
      <c r="D67" s="41"/>
      <c r="E67" s="45"/>
    </row>
    <row r="68" spans="1:5" ht="15" customHeight="1" x14ac:dyDescent="0.2">
      <c r="B68" s="46" t="s">
        <v>47</v>
      </c>
      <c r="C68" s="46" t="s">
        <v>48</v>
      </c>
      <c r="D68" s="47" t="s">
        <v>49</v>
      </c>
      <c r="E68" s="46" t="s">
        <v>50</v>
      </c>
    </row>
    <row r="69" spans="1:5" ht="15" customHeight="1" x14ac:dyDescent="0.2">
      <c r="B69" s="74">
        <v>103533063</v>
      </c>
      <c r="C69" s="75"/>
      <c r="D69" s="51" t="s">
        <v>51</v>
      </c>
      <c r="E69" s="52">
        <v>6269045.9199999999</v>
      </c>
    </row>
    <row r="70" spans="1:5" ht="15" customHeight="1" x14ac:dyDescent="0.2">
      <c r="B70" s="74">
        <v>103133063</v>
      </c>
      <c r="C70" s="75"/>
      <c r="D70" s="51" t="s">
        <v>51</v>
      </c>
      <c r="E70" s="52">
        <v>1106302.28</v>
      </c>
    </row>
    <row r="71" spans="1:5" ht="15" customHeight="1" x14ac:dyDescent="0.2">
      <c r="B71" s="76"/>
      <c r="C71" s="54" t="s">
        <v>52</v>
      </c>
      <c r="D71" s="55"/>
      <c r="E71" s="56">
        <f>SUM(E69:E70)</f>
        <v>7375348.2000000002</v>
      </c>
    </row>
    <row r="72" spans="1:5" ht="15" customHeight="1" x14ac:dyDescent="0.25">
      <c r="A72" s="57"/>
      <c r="B72" s="58"/>
      <c r="C72" s="58"/>
      <c r="D72" s="58"/>
      <c r="E72" s="58"/>
    </row>
    <row r="73" spans="1:5" ht="15" customHeight="1" x14ac:dyDescent="0.25">
      <c r="A73" s="40" t="s">
        <v>17</v>
      </c>
      <c r="B73" s="41"/>
      <c r="C73" s="41"/>
      <c r="D73" s="41"/>
      <c r="E73" s="73"/>
    </row>
    <row r="74" spans="1:5" ht="15" customHeight="1" x14ac:dyDescent="0.2">
      <c r="A74" s="42" t="s">
        <v>218</v>
      </c>
      <c r="B74" s="71"/>
      <c r="C74" s="71"/>
      <c r="D74" s="71"/>
      <c r="E74" s="72" t="s">
        <v>46</v>
      </c>
    </row>
    <row r="75" spans="1:5" ht="15" customHeight="1" x14ac:dyDescent="0.25">
      <c r="A75" s="73"/>
      <c r="B75" s="40"/>
      <c r="C75" s="41"/>
      <c r="D75" s="41"/>
      <c r="E75" s="45"/>
    </row>
    <row r="76" spans="1:5" ht="15" customHeight="1" x14ac:dyDescent="0.2">
      <c r="B76" s="46" t="s">
        <v>47</v>
      </c>
      <c r="C76" s="46" t="s">
        <v>48</v>
      </c>
      <c r="D76" s="47" t="s">
        <v>49</v>
      </c>
      <c r="E76" s="46" t="s">
        <v>50</v>
      </c>
    </row>
    <row r="77" spans="1:5" ht="15" customHeight="1" x14ac:dyDescent="0.2">
      <c r="B77" s="74">
        <v>103533063</v>
      </c>
      <c r="C77" s="75"/>
      <c r="D77" s="60" t="s">
        <v>53</v>
      </c>
      <c r="E77" s="52">
        <f>384977.58+317400.53+355819.34+461466.86+286484.33+186993.53+2257153.75+2018750</f>
        <v>6269045.9199999999</v>
      </c>
    </row>
    <row r="78" spans="1:5" ht="15" customHeight="1" x14ac:dyDescent="0.2">
      <c r="B78" s="74">
        <v>103133063</v>
      </c>
      <c r="C78" s="75"/>
      <c r="D78" s="60" t="s">
        <v>53</v>
      </c>
      <c r="E78" s="52">
        <f>67937.22+56011.87+62791.66+81435.34+50556.07+32998.87+398321.25+356250</f>
        <v>1106302.28</v>
      </c>
    </row>
    <row r="79" spans="1:5" ht="15" customHeight="1" x14ac:dyDescent="0.2">
      <c r="B79" s="76"/>
      <c r="C79" s="54" t="s">
        <v>52</v>
      </c>
      <c r="D79" s="55"/>
      <c r="E79" s="56">
        <f>SUM(E77:E78)</f>
        <v>7375348.2000000002</v>
      </c>
    </row>
    <row r="80" spans="1:5" ht="15" customHeight="1" x14ac:dyDescent="0.2"/>
    <row r="81" spans="1:5" ht="15" customHeight="1" x14ac:dyDescent="0.2"/>
    <row r="82" spans="1:5" ht="15" customHeight="1" x14ac:dyDescent="0.25">
      <c r="A82" s="57" t="s">
        <v>224</v>
      </c>
    </row>
    <row r="83" spans="1:5" ht="15" customHeight="1" x14ac:dyDescent="0.2">
      <c r="A83" s="210" t="s">
        <v>42</v>
      </c>
      <c r="B83" s="210"/>
      <c r="C83" s="210"/>
      <c r="D83" s="210"/>
      <c r="E83" s="210"/>
    </row>
    <row r="84" spans="1:5" ht="15" customHeight="1" x14ac:dyDescent="0.2">
      <c r="A84" s="210" t="s">
        <v>225</v>
      </c>
      <c r="B84" s="210"/>
      <c r="C84" s="210"/>
      <c r="D84" s="210"/>
      <c r="E84" s="210"/>
    </row>
    <row r="85" spans="1:5" ht="15" customHeight="1" x14ac:dyDescent="0.2">
      <c r="A85" s="211" t="s">
        <v>226</v>
      </c>
      <c r="B85" s="211"/>
      <c r="C85" s="211"/>
      <c r="D85" s="211"/>
      <c r="E85" s="211"/>
    </row>
    <row r="86" spans="1:5" ht="15" customHeight="1" x14ac:dyDescent="0.2">
      <c r="A86" s="211"/>
      <c r="B86" s="211"/>
      <c r="C86" s="211"/>
      <c r="D86" s="211"/>
      <c r="E86" s="211"/>
    </row>
    <row r="87" spans="1:5" ht="15" customHeight="1" x14ac:dyDescent="0.2">
      <c r="A87" s="211"/>
      <c r="B87" s="211"/>
      <c r="C87" s="211"/>
      <c r="D87" s="211"/>
      <c r="E87" s="211"/>
    </row>
    <row r="88" spans="1:5" ht="15" customHeight="1" x14ac:dyDescent="0.2">
      <c r="A88" s="211"/>
      <c r="B88" s="211"/>
      <c r="C88" s="211"/>
      <c r="D88" s="211"/>
      <c r="E88" s="211"/>
    </row>
    <row r="89" spans="1:5" ht="15" customHeight="1" x14ac:dyDescent="0.2">
      <c r="A89" s="211"/>
      <c r="B89" s="211"/>
      <c r="C89" s="211"/>
      <c r="D89" s="211"/>
      <c r="E89" s="211"/>
    </row>
    <row r="90" spans="1:5" ht="15" customHeight="1" x14ac:dyDescent="0.2">
      <c r="A90" s="211"/>
      <c r="B90" s="211"/>
      <c r="C90" s="211"/>
      <c r="D90" s="211"/>
      <c r="E90" s="211"/>
    </row>
    <row r="91" spans="1:5" ht="15" customHeight="1" x14ac:dyDescent="0.2">
      <c r="A91" s="211"/>
      <c r="B91" s="211"/>
      <c r="C91" s="211"/>
      <c r="D91" s="211"/>
      <c r="E91" s="211"/>
    </row>
    <row r="92" spans="1:5" ht="15" customHeight="1" x14ac:dyDescent="0.2">
      <c r="A92" s="211"/>
      <c r="B92" s="211"/>
      <c r="C92" s="211"/>
      <c r="D92" s="211"/>
      <c r="E92" s="211"/>
    </row>
    <row r="93" spans="1:5" ht="15" customHeight="1" x14ac:dyDescent="0.25">
      <c r="A93" s="57"/>
    </row>
    <row r="94" spans="1:5" ht="15" customHeight="1" x14ac:dyDescent="0.25">
      <c r="A94" s="79" t="s">
        <v>1</v>
      </c>
      <c r="B94" s="71"/>
      <c r="C94" s="71"/>
      <c r="D94" s="71"/>
      <c r="E94" s="71"/>
    </row>
    <row r="95" spans="1:5" ht="15" customHeight="1" x14ac:dyDescent="0.2">
      <c r="A95" s="42" t="s">
        <v>73</v>
      </c>
      <c r="B95" s="71"/>
      <c r="C95" s="71"/>
      <c r="D95" s="71"/>
      <c r="E95" s="72" t="s">
        <v>227</v>
      </c>
    </row>
    <row r="96" spans="1:5" ht="15" customHeight="1" x14ac:dyDescent="0.25">
      <c r="B96" s="79"/>
      <c r="C96" s="71"/>
      <c r="D96" s="71"/>
      <c r="E96" s="84"/>
    </row>
    <row r="97" spans="1:5" ht="15" customHeight="1" x14ac:dyDescent="0.2">
      <c r="B97" s="85" t="s">
        <v>47</v>
      </c>
      <c r="C97" s="85" t="s">
        <v>48</v>
      </c>
      <c r="D97" s="86" t="s">
        <v>49</v>
      </c>
      <c r="E97" s="48" t="s">
        <v>50</v>
      </c>
    </row>
    <row r="98" spans="1:5" ht="15" customHeight="1" x14ac:dyDescent="0.2">
      <c r="B98" s="178">
        <v>17055</v>
      </c>
      <c r="C98" s="107"/>
      <c r="D98" s="51" t="s">
        <v>51</v>
      </c>
      <c r="E98" s="89">
        <v>2100000</v>
      </c>
    </row>
    <row r="99" spans="1:5" ht="15" customHeight="1" x14ac:dyDescent="0.2">
      <c r="B99" s="165"/>
      <c r="C99" s="91" t="s">
        <v>52</v>
      </c>
      <c r="D99" s="92"/>
      <c r="E99" s="93">
        <f>SUM(E98:E98)</f>
        <v>2100000</v>
      </c>
    </row>
    <row r="100" spans="1:5" ht="15" customHeight="1" x14ac:dyDescent="0.2"/>
    <row r="101" spans="1:5" ht="15" customHeight="1" x14ac:dyDescent="0.2"/>
    <row r="102" spans="1:5" ht="15" customHeight="1" x14ac:dyDescent="0.2"/>
    <row r="103" spans="1:5" ht="15" customHeight="1" x14ac:dyDescent="0.2"/>
    <row r="104" spans="1:5" ht="15" customHeight="1" x14ac:dyDescent="0.2"/>
    <row r="105" spans="1:5" ht="15" customHeight="1" x14ac:dyDescent="0.25">
      <c r="A105" s="40" t="s">
        <v>17</v>
      </c>
      <c r="B105" s="41"/>
      <c r="C105" s="41"/>
      <c r="D105" s="82"/>
      <c r="E105" s="82"/>
    </row>
    <row r="106" spans="1:5" ht="15" customHeight="1" x14ac:dyDescent="0.2">
      <c r="A106" s="42" t="s">
        <v>73</v>
      </c>
      <c r="B106" s="41"/>
      <c r="C106" s="41"/>
      <c r="D106" s="41"/>
      <c r="E106" s="43" t="s">
        <v>227</v>
      </c>
    </row>
    <row r="107" spans="1:5" ht="15" customHeight="1" x14ac:dyDescent="0.2">
      <c r="A107" s="44"/>
      <c r="B107" s="123"/>
      <c r="C107" s="41"/>
      <c r="D107" s="44"/>
      <c r="E107" s="124"/>
    </row>
    <row r="108" spans="1:5" ht="15" customHeight="1" x14ac:dyDescent="0.2">
      <c r="A108" s="97"/>
      <c r="B108" s="97"/>
      <c r="C108" s="46" t="s">
        <v>48</v>
      </c>
      <c r="D108" s="59" t="s">
        <v>54</v>
      </c>
      <c r="E108" s="46" t="s">
        <v>50</v>
      </c>
    </row>
    <row r="109" spans="1:5" ht="15" customHeight="1" x14ac:dyDescent="0.2">
      <c r="A109" s="112"/>
      <c r="B109" s="113"/>
      <c r="C109" s="100">
        <v>2143</v>
      </c>
      <c r="D109" s="101" t="s">
        <v>78</v>
      </c>
      <c r="E109" s="52">
        <v>2100000</v>
      </c>
    </row>
    <row r="110" spans="1:5" ht="15" customHeight="1" x14ac:dyDescent="0.2">
      <c r="A110" s="61"/>
      <c r="B110" s="41"/>
      <c r="C110" s="54" t="s">
        <v>52</v>
      </c>
      <c r="D110" s="63"/>
      <c r="E110" s="64">
        <f>SUM(E109:E109)</f>
        <v>2100000</v>
      </c>
    </row>
    <row r="111" spans="1:5" ht="15" customHeight="1" x14ac:dyDescent="0.2"/>
    <row r="112" spans="1:5" ht="15" customHeight="1" x14ac:dyDescent="0.2"/>
    <row r="113" spans="1:5" ht="15" customHeight="1" x14ac:dyDescent="0.25">
      <c r="A113" s="57" t="s">
        <v>228</v>
      </c>
    </row>
    <row r="114" spans="1:5" ht="15" customHeight="1" x14ac:dyDescent="0.2">
      <c r="A114" s="210" t="s">
        <v>104</v>
      </c>
      <c r="B114" s="210"/>
      <c r="C114" s="210"/>
      <c r="D114" s="210"/>
      <c r="E114" s="210"/>
    </row>
    <row r="115" spans="1:5" ht="15" customHeight="1" x14ac:dyDescent="0.2">
      <c r="A115" s="209" t="s">
        <v>229</v>
      </c>
      <c r="B115" s="209"/>
      <c r="C115" s="209"/>
      <c r="D115" s="209"/>
      <c r="E115" s="209"/>
    </row>
    <row r="116" spans="1:5" ht="15" customHeight="1" x14ac:dyDescent="0.2">
      <c r="A116" s="209"/>
      <c r="B116" s="209"/>
      <c r="C116" s="209"/>
      <c r="D116" s="209"/>
      <c r="E116" s="209"/>
    </row>
    <row r="117" spans="1:5" ht="15" customHeight="1" x14ac:dyDescent="0.2">
      <c r="A117" s="209"/>
      <c r="B117" s="209"/>
      <c r="C117" s="209"/>
      <c r="D117" s="209"/>
      <c r="E117" s="209"/>
    </row>
    <row r="118" spans="1:5" ht="15" customHeight="1" x14ac:dyDescent="0.2">
      <c r="A118" s="209"/>
      <c r="B118" s="209"/>
      <c r="C118" s="209"/>
      <c r="D118" s="209"/>
      <c r="E118" s="209"/>
    </row>
    <row r="119" spans="1:5" ht="15" customHeight="1" x14ac:dyDescent="0.2">
      <c r="A119" s="209"/>
      <c r="B119" s="209"/>
      <c r="C119" s="209"/>
      <c r="D119" s="209"/>
      <c r="E119" s="209"/>
    </row>
    <row r="120" spans="1:5" ht="15" customHeight="1" x14ac:dyDescent="0.2">
      <c r="A120" s="209"/>
      <c r="B120" s="209"/>
      <c r="C120" s="209"/>
      <c r="D120" s="209"/>
      <c r="E120" s="209"/>
    </row>
    <row r="121" spans="1:5" ht="15" customHeight="1" x14ac:dyDescent="0.2">
      <c r="A121" s="209"/>
      <c r="B121" s="209"/>
      <c r="C121" s="209"/>
      <c r="D121" s="209"/>
      <c r="E121" s="209"/>
    </row>
    <row r="122" spans="1:5" ht="15" customHeight="1" x14ac:dyDescent="0.2">
      <c r="A122" s="209"/>
      <c r="B122" s="209"/>
      <c r="C122" s="209"/>
      <c r="D122" s="209"/>
      <c r="E122" s="209"/>
    </row>
    <row r="123" spans="1:5" ht="15" customHeight="1" x14ac:dyDescent="0.2">
      <c r="A123" s="209"/>
      <c r="B123" s="209"/>
      <c r="C123" s="209"/>
      <c r="D123" s="209"/>
      <c r="E123" s="209"/>
    </row>
    <row r="124" spans="1:5" ht="15" customHeight="1" x14ac:dyDescent="0.2"/>
    <row r="125" spans="1:5" ht="15" customHeight="1" x14ac:dyDescent="0.25">
      <c r="A125" s="40" t="s">
        <v>1</v>
      </c>
      <c r="B125" s="41"/>
      <c r="C125" s="41"/>
      <c r="D125" s="41"/>
      <c r="E125" s="41"/>
    </row>
    <row r="126" spans="1:5" ht="15" customHeight="1" x14ac:dyDescent="0.2">
      <c r="A126" s="42" t="s">
        <v>218</v>
      </c>
      <c r="B126" s="41"/>
      <c r="C126" s="41"/>
      <c r="D126" s="41"/>
      <c r="E126" s="43" t="s">
        <v>46</v>
      </c>
    </row>
    <row r="127" spans="1:5" ht="15" customHeight="1" x14ac:dyDescent="0.25">
      <c r="A127" s="44"/>
      <c r="B127" s="40"/>
      <c r="C127" s="41"/>
      <c r="D127" s="41"/>
      <c r="E127" s="45"/>
    </row>
    <row r="128" spans="1:5" ht="15" customHeight="1" x14ac:dyDescent="0.2">
      <c r="B128" s="46" t="s">
        <v>47</v>
      </c>
      <c r="C128" s="46" t="s">
        <v>48</v>
      </c>
      <c r="D128" s="47" t="s">
        <v>49</v>
      </c>
      <c r="E128" s="46" t="s">
        <v>50</v>
      </c>
    </row>
    <row r="129" spans="1:5" ht="15" customHeight="1" x14ac:dyDescent="0.2">
      <c r="B129" s="49">
        <v>33024</v>
      </c>
      <c r="C129" s="50"/>
      <c r="D129" s="51" t="s">
        <v>51</v>
      </c>
      <c r="E129" s="52">
        <v>-15678</v>
      </c>
    </row>
    <row r="130" spans="1:5" ht="15" customHeight="1" x14ac:dyDescent="0.2">
      <c r="B130" s="53"/>
      <c r="C130" s="54" t="s">
        <v>52</v>
      </c>
      <c r="D130" s="55"/>
      <c r="E130" s="56">
        <f>SUM(E129:E129)</f>
        <v>-15678</v>
      </c>
    </row>
    <row r="131" spans="1:5" ht="15" customHeight="1" x14ac:dyDescent="0.25">
      <c r="A131" s="57"/>
      <c r="B131" s="58"/>
      <c r="C131" s="58"/>
      <c r="D131" s="58"/>
      <c r="E131" s="58"/>
    </row>
    <row r="132" spans="1:5" ht="15" customHeight="1" x14ac:dyDescent="0.25">
      <c r="A132" s="40" t="s">
        <v>17</v>
      </c>
      <c r="B132" s="41"/>
      <c r="C132" s="41"/>
      <c r="D132" s="41"/>
      <c r="E132" s="44"/>
    </row>
    <row r="133" spans="1:5" ht="15" customHeight="1" x14ac:dyDescent="0.2">
      <c r="A133" s="42" t="s">
        <v>218</v>
      </c>
      <c r="B133" s="41"/>
      <c r="C133" s="41"/>
      <c r="D133" s="41"/>
      <c r="E133" s="43" t="s">
        <v>46</v>
      </c>
    </row>
    <row r="134" spans="1:5" ht="15" customHeight="1" x14ac:dyDescent="0.2">
      <c r="A134" s="44"/>
      <c r="B134" s="123"/>
      <c r="C134" s="41"/>
      <c r="D134" s="58"/>
      <c r="E134" s="124"/>
    </row>
    <row r="135" spans="1:5" ht="15" customHeight="1" x14ac:dyDescent="0.2">
      <c r="B135" s="97"/>
      <c r="C135" s="46" t="s">
        <v>48</v>
      </c>
      <c r="D135" s="65" t="s">
        <v>54</v>
      </c>
      <c r="E135" s="46" t="s">
        <v>50</v>
      </c>
    </row>
    <row r="136" spans="1:5" ht="15" customHeight="1" x14ac:dyDescent="0.2">
      <c r="B136" s="122"/>
      <c r="C136" s="66">
        <v>3117</v>
      </c>
      <c r="D136" s="69" t="s">
        <v>56</v>
      </c>
      <c r="E136" s="68">
        <v>-15678</v>
      </c>
    </row>
    <row r="137" spans="1:5" ht="15" customHeight="1" x14ac:dyDescent="0.2">
      <c r="B137" s="61"/>
      <c r="C137" s="54" t="s">
        <v>52</v>
      </c>
      <c r="D137" s="63"/>
      <c r="E137" s="64">
        <f>SUM(E136:E136)</f>
        <v>-15678</v>
      </c>
    </row>
    <row r="138" spans="1:5" ht="15" customHeight="1" x14ac:dyDescent="0.2"/>
    <row r="139" spans="1:5" ht="15" customHeight="1" x14ac:dyDescent="0.2"/>
    <row r="140" spans="1:5" ht="15" customHeight="1" x14ac:dyDescent="0.25">
      <c r="A140" s="57" t="s">
        <v>230</v>
      </c>
    </row>
    <row r="141" spans="1:5" ht="15" customHeight="1" x14ac:dyDescent="0.2">
      <c r="A141" s="210" t="s">
        <v>42</v>
      </c>
      <c r="B141" s="210"/>
      <c r="C141" s="210"/>
      <c r="D141" s="210"/>
      <c r="E141" s="210"/>
    </row>
    <row r="142" spans="1:5" ht="15" customHeight="1" x14ac:dyDescent="0.2">
      <c r="A142" s="209" t="s">
        <v>231</v>
      </c>
      <c r="B142" s="209"/>
      <c r="C142" s="209"/>
      <c r="D142" s="209"/>
      <c r="E142" s="209"/>
    </row>
    <row r="143" spans="1:5" ht="15" customHeight="1" x14ac:dyDescent="0.2">
      <c r="A143" s="209"/>
      <c r="B143" s="209"/>
      <c r="C143" s="209"/>
      <c r="D143" s="209"/>
      <c r="E143" s="209"/>
    </row>
    <row r="144" spans="1:5" ht="15" customHeight="1" x14ac:dyDescent="0.2">
      <c r="A144" s="209"/>
      <c r="B144" s="209"/>
      <c r="C144" s="209"/>
      <c r="D144" s="209"/>
      <c r="E144" s="209"/>
    </row>
    <row r="145" spans="1:5" ht="15" customHeight="1" x14ac:dyDescent="0.2">
      <c r="A145" s="209"/>
      <c r="B145" s="209"/>
      <c r="C145" s="209"/>
      <c r="D145" s="209"/>
      <c r="E145" s="209"/>
    </row>
    <row r="146" spans="1:5" ht="15" customHeight="1" x14ac:dyDescent="0.2">
      <c r="A146" s="209"/>
      <c r="B146" s="209"/>
      <c r="C146" s="209"/>
      <c r="D146" s="209"/>
      <c r="E146" s="209"/>
    </row>
    <row r="147" spans="1:5" ht="15" customHeight="1" x14ac:dyDescent="0.2">
      <c r="A147" s="209"/>
      <c r="B147" s="209"/>
      <c r="C147" s="209"/>
      <c r="D147" s="209"/>
      <c r="E147" s="209"/>
    </row>
    <row r="148" spans="1:5" ht="15" customHeight="1" x14ac:dyDescent="0.2">
      <c r="A148" s="209"/>
      <c r="B148" s="209"/>
      <c r="C148" s="209"/>
      <c r="D148" s="209"/>
      <c r="E148" s="209"/>
    </row>
    <row r="149" spans="1:5" ht="15" customHeight="1" x14ac:dyDescent="0.2"/>
    <row r="150" spans="1:5" ht="15" customHeight="1" x14ac:dyDescent="0.25">
      <c r="A150" s="79" t="s">
        <v>1</v>
      </c>
      <c r="B150" s="71"/>
      <c r="C150" s="71"/>
      <c r="D150" s="71"/>
      <c r="E150" s="71"/>
    </row>
    <row r="151" spans="1:5" ht="15" customHeight="1" x14ac:dyDescent="0.2">
      <c r="A151" s="42" t="s">
        <v>100</v>
      </c>
      <c r="B151" s="41"/>
      <c r="C151" s="41"/>
      <c r="D151" s="41"/>
      <c r="E151" s="43" t="s">
        <v>101</v>
      </c>
    </row>
    <row r="152" spans="1:5" ht="15" customHeight="1" x14ac:dyDescent="0.25">
      <c r="A152" s="82"/>
      <c r="B152" s="79"/>
      <c r="C152" s="71"/>
      <c r="D152" s="71"/>
      <c r="E152" s="84"/>
    </row>
    <row r="153" spans="1:5" ht="15" customHeight="1" x14ac:dyDescent="0.2">
      <c r="B153" s="46" t="s">
        <v>47</v>
      </c>
      <c r="C153" s="85" t="s">
        <v>48</v>
      </c>
      <c r="D153" s="86" t="s">
        <v>49</v>
      </c>
      <c r="E153" s="48" t="s">
        <v>50</v>
      </c>
    </row>
    <row r="154" spans="1:5" ht="15" customHeight="1" x14ac:dyDescent="0.2">
      <c r="B154" s="49">
        <v>12</v>
      </c>
      <c r="C154" s="179">
        <v>6172</v>
      </c>
      <c r="D154" s="175" t="s">
        <v>232</v>
      </c>
      <c r="E154" s="108">
        <v>182756.38</v>
      </c>
    </row>
    <row r="155" spans="1:5" ht="15" customHeight="1" x14ac:dyDescent="0.2">
      <c r="B155" s="53"/>
      <c r="C155" s="91" t="s">
        <v>52</v>
      </c>
      <c r="D155" s="92"/>
      <c r="E155" s="93">
        <f>SUM(E154:E154)</f>
        <v>182756.38</v>
      </c>
    </row>
    <row r="156" spans="1:5" ht="15" customHeight="1" x14ac:dyDescent="0.2"/>
    <row r="157" spans="1:5" ht="15" customHeight="1" x14ac:dyDescent="0.2"/>
    <row r="158" spans="1:5" ht="15" customHeight="1" x14ac:dyDescent="0.25">
      <c r="A158" s="40" t="s">
        <v>17</v>
      </c>
      <c r="B158" s="117"/>
      <c r="C158" s="41"/>
      <c r="D158" s="41"/>
      <c r="E158" s="82"/>
    </row>
    <row r="159" spans="1:5" ht="15" customHeight="1" x14ac:dyDescent="0.2">
      <c r="A159" s="42" t="s">
        <v>64</v>
      </c>
      <c r="B159" s="117"/>
      <c r="C159" s="41"/>
      <c r="D159" s="41"/>
      <c r="E159" t="s">
        <v>65</v>
      </c>
    </row>
    <row r="160" spans="1:5" ht="15" customHeight="1" x14ac:dyDescent="0.25">
      <c r="A160" s="44"/>
      <c r="B160" s="180"/>
      <c r="C160" s="41"/>
      <c r="D160" s="41"/>
      <c r="E160" s="84"/>
    </row>
    <row r="161" spans="1:5" ht="15" customHeight="1" x14ac:dyDescent="0.2">
      <c r="B161" s="97"/>
      <c r="C161" s="46" t="s">
        <v>48</v>
      </c>
      <c r="D161" s="98" t="s">
        <v>54</v>
      </c>
      <c r="E161" s="85" t="s">
        <v>50</v>
      </c>
    </row>
    <row r="162" spans="1:5" ht="15" customHeight="1" x14ac:dyDescent="0.2">
      <c r="B162" s="122"/>
      <c r="C162" s="100">
        <v>6409</v>
      </c>
      <c r="D162" s="143" t="s">
        <v>86</v>
      </c>
      <c r="E162" s="108">
        <v>182756.38</v>
      </c>
    </row>
    <row r="163" spans="1:5" ht="15" customHeight="1" x14ac:dyDescent="0.2">
      <c r="B163" s="61"/>
      <c r="C163" s="54" t="s">
        <v>52</v>
      </c>
      <c r="D163" s="168"/>
      <c r="E163" s="104">
        <f>SUM(E162:E162)</f>
        <v>182756.38</v>
      </c>
    </row>
    <row r="164" spans="1:5" ht="15" customHeight="1" x14ac:dyDescent="0.2"/>
    <row r="165" spans="1:5" ht="15" customHeight="1" x14ac:dyDescent="0.2"/>
    <row r="166" spans="1:5" ht="15" customHeight="1" x14ac:dyDescent="0.25">
      <c r="A166" s="57" t="s">
        <v>233</v>
      </c>
    </row>
    <row r="167" spans="1:5" ht="15" customHeight="1" x14ac:dyDescent="0.2">
      <c r="A167" s="210" t="s">
        <v>42</v>
      </c>
      <c r="B167" s="210"/>
      <c r="C167" s="210"/>
      <c r="D167" s="210"/>
      <c r="E167" s="210"/>
    </row>
    <row r="168" spans="1:5" ht="15" customHeight="1" x14ac:dyDescent="0.2">
      <c r="A168" s="211" t="s">
        <v>234</v>
      </c>
      <c r="B168" s="211"/>
      <c r="C168" s="211"/>
      <c r="D168" s="211"/>
      <c r="E168" s="211"/>
    </row>
    <row r="169" spans="1:5" ht="15" customHeight="1" x14ac:dyDescent="0.2">
      <c r="A169" s="211"/>
      <c r="B169" s="211"/>
      <c r="C169" s="211"/>
      <c r="D169" s="211"/>
      <c r="E169" s="211"/>
    </row>
    <row r="170" spans="1:5" ht="15" customHeight="1" x14ac:dyDescent="0.2">
      <c r="A170" s="211"/>
      <c r="B170" s="211"/>
      <c r="C170" s="211"/>
      <c r="D170" s="211"/>
      <c r="E170" s="211"/>
    </row>
    <row r="171" spans="1:5" ht="15" customHeight="1" x14ac:dyDescent="0.2">
      <c r="A171" s="211"/>
      <c r="B171" s="211"/>
      <c r="C171" s="211"/>
      <c r="D171" s="211"/>
      <c r="E171" s="211"/>
    </row>
    <row r="172" spans="1:5" ht="15" customHeight="1" x14ac:dyDescent="0.2">
      <c r="A172" s="211"/>
      <c r="B172" s="211"/>
      <c r="C172" s="211"/>
      <c r="D172" s="211"/>
      <c r="E172" s="211"/>
    </row>
    <row r="173" spans="1:5" ht="15" customHeight="1" x14ac:dyDescent="0.2">
      <c r="A173" s="211"/>
      <c r="B173" s="211"/>
      <c r="C173" s="211"/>
      <c r="D173" s="211"/>
      <c r="E173" s="211"/>
    </row>
    <row r="174" spans="1:5" ht="15" customHeight="1" x14ac:dyDescent="0.2">
      <c r="A174" s="211"/>
      <c r="B174" s="211"/>
      <c r="C174" s="211"/>
      <c r="D174" s="211"/>
      <c r="E174" s="211"/>
    </row>
    <row r="175" spans="1:5" ht="15" customHeight="1" x14ac:dyDescent="0.2">
      <c r="A175" s="211"/>
      <c r="B175" s="211"/>
      <c r="C175" s="211"/>
      <c r="D175" s="211"/>
      <c r="E175" s="211"/>
    </row>
    <row r="176" spans="1:5" ht="15" customHeight="1" x14ac:dyDescent="0.2">
      <c r="A176" s="211"/>
      <c r="B176" s="211"/>
      <c r="C176" s="211"/>
      <c r="D176" s="211"/>
      <c r="E176" s="211"/>
    </row>
    <row r="177" spans="1:5" ht="15" customHeight="1" x14ac:dyDescent="0.25">
      <c r="A177" s="57"/>
    </row>
    <row r="178" spans="1:5" ht="15" customHeight="1" x14ac:dyDescent="0.25">
      <c r="A178" s="79" t="s">
        <v>1</v>
      </c>
      <c r="B178" s="71"/>
      <c r="C178" s="71"/>
      <c r="D178" s="71"/>
      <c r="E178" s="71"/>
    </row>
    <row r="179" spans="1:5" ht="15" customHeight="1" x14ac:dyDescent="0.2">
      <c r="A179" s="81" t="s">
        <v>64</v>
      </c>
      <c r="B179" s="71"/>
      <c r="C179" s="71"/>
      <c r="D179" s="71"/>
      <c r="E179" s="72" t="s">
        <v>65</v>
      </c>
    </row>
    <row r="180" spans="1:5" ht="15" customHeight="1" x14ac:dyDescent="0.25">
      <c r="B180" s="79"/>
      <c r="C180" s="71"/>
      <c r="D180" s="71"/>
      <c r="E180" s="84"/>
    </row>
    <row r="181" spans="1:5" ht="15" customHeight="1" x14ac:dyDescent="0.2">
      <c r="B181" s="111"/>
      <c r="C181" s="85" t="s">
        <v>48</v>
      </c>
      <c r="D181" s="86" t="s">
        <v>49</v>
      </c>
      <c r="E181" s="48" t="s">
        <v>50</v>
      </c>
    </row>
    <row r="182" spans="1:5" ht="15" customHeight="1" x14ac:dyDescent="0.2">
      <c r="B182" s="129"/>
      <c r="C182" s="107">
        <v>6172</v>
      </c>
      <c r="D182" s="169" t="s">
        <v>89</v>
      </c>
      <c r="E182" s="89">
        <v>21871</v>
      </c>
    </row>
    <row r="183" spans="1:5" ht="15" customHeight="1" x14ac:dyDescent="0.2">
      <c r="B183" s="129"/>
      <c r="C183" s="91" t="s">
        <v>52</v>
      </c>
      <c r="D183" s="92"/>
      <c r="E183" s="93">
        <f>SUM(E182:E182)</f>
        <v>21871</v>
      </c>
    </row>
    <row r="184" spans="1:5" ht="15" customHeight="1" x14ac:dyDescent="0.2">
      <c r="A184" s="82"/>
      <c r="B184" s="82"/>
      <c r="C184" s="82"/>
      <c r="D184" s="82"/>
      <c r="E184" s="82"/>
    </row>
    <row r="185" spans="1:5" ht="15" customHeight="1" x14ac:dyDescent="0.25">
      <c r="A185" s="79" t="s">
        <v>17</v>
      </c>
      <c r="B185" s="71"/>
      <c r="C185" s="71"/>
      <c r="D185" s="71"/>
      <c r="E185" s="82"/>
    </row>
    <row r="186" spans="1:5" ht="15" customHeight="1" x14ac:dyDescent="0.2">
      <c r="A186" s="81" t="s">
        <v>115</v>
      </c>
      <c r="B186" s="82"/>
      <c r="C186" s="82"/>
      <c r="D186" s="82"/>
      <c r="E186" s="82" t="s">
        <v>116</v>
      </c>
    </row>
    <row r="187" spans="1:5" ht="15" customHeight="1" x14ac:dyDescent="0.2">
      <c r="A187" s="82"/>
      <c r="B187" s="145"/>
      <c r="C187" s="71"/>
      <c r="E187" s="96"/>
    </row>
    <row r="188" spans="1:5" ht="15" customHeight="1" x14ac:dyDescent="0.2">
      <c r="B188" s="111"/>
      <c r="C188" s="85" t="s">
        <v>48</v>
      </c>
      <c r="D188" s="98" t="s">
        <v>54</v>
      </c>
      <c r="E188" s="48" t="s">
        <v>50</v>
      </c>
    </row>
    <row r="189" spans="1:5" ht="15" customHeight="1" x14ac:dyDescent="0.2">
      <c r="B189" s="122"/>
      <c r="C189" s="100">
        <v>3513</v>
      </c>
      <c r="D189" s="101" t="s">
        <v>78</v>
      </c>
      <c r="E189" s="89">
        <v>-1000</v>
      </c>
    </row>
    <row r="190" spans="1:5" ht="15" customHeight="1" x14ac:dyDescent="0.2">
      <c r="B190" s="122"/>
      <c r="C190" s="100">
        <v>3522</v>
      </c>
      <c r="D190" s="101" t="s">
        <v>78</v>
      </c>
      <c r="E190" s="89">
        <v>22871</v>
      </c>
    </row>
    <row r="191" spans="1:5" ht="15" customHeight="1" x14ac:dyDescent="0.2">
      <c r="B191" s="129"/>
      <c r="C191" s="91" t="s">
        <v>52</v>
      </c>
      <c r="D191" s="103"/>
      <c r="E191" s="104">
        <f>SUM(E189:E190)</f>
        <v>21871</v>
      </c>
    </row>
    <row r="192" spans="1:5" ht="15" customHeight="1" x14ac:dyDescent="0.25">
      <c r="A192" s="57"/>
    </row>
    <row r="193" spans="1:5" ht="15" customHeight="1" x14ac:dyDescent="0.25">
      <c r="A193" s="57"/>
    </row>
    <row r="194" spans="1:5" ht="15" customHeight="1" x14ac:dyDescent="0.25">
      <c r="A194" s="57" t="s">
        <v>235</v>
      </c>
    </row>
    <row r="195" spans="1:5" ht="15" customHeight="1" x14ac:dyDescent="0.2">
      <c r="A195" s="212" t="s">
        <v>236</v>
      </c>
      <c r="B195" s="212"/>
      <c r="C195" s="212"/>
      <c r="D195" s="212"/>
      <c r="E195" s="212"/>
    </row>
    <row r="196" spans="1:5" ht="15" customHeight="1" x14ac:dyDescent="0.2">
      <c r="A196" s="212"/>
      <c r="B196" s="212"/>
      <c r="C196" s="212"/>
      <c r="D196" s="212"/>
      <c r="E196" s="212"/>
    </row>
    <row r="197" spans="1:5" ht="15" customHeight="1" x14ac:dyDescent="0.2">
      <c r="A197" s="209" t="s">
        <v>237</v>
      </c>
      <c r="B197" s="209"/>
      <c r="C197" s="209"/>
      <c r="D197" s="209"/>
      <c r="E197" s="209"/>
    </row>
    <row r="198" spans="1:5" ht="15" customHeight="1" x14ac:dyDescent="0.2">
      <c r="A198" s="209"/>
      <c r="B198" s="209"/>
      <c r="C198" s="209"/>
      <c r="D198" s="209"/>
      <c r="E198" s="209"/>
    </row>
    <row r="199" spans="1:5" ht="15" customHeight="1" x14ac:dyDescent="0.2">
      <c r="A199" s="209"/>
      <c r="B199" s="209"/>
      <c r="C199" s="209"/>
      <c r="D199" s="209"/>
      <c r="E199" s="209"/>
    </row>
    <row r="200" spans="1:5" ht="15" customHeight="1" x14ac:dyDescent="0.2">
      <c r="A200" s="209"/>
      <c r="B200" s="209"/>
      <c r="C200" s="209"/>
      <c r="D200" s="209"/>
      <c r="E200" s="209"/>
    </row>
    <row r="201" spans="1:5" ht="15" customHeight="1" x14ac:dyDescent="0.2">
      <c r="A201" s="209"/>
      <c r="B201" s="209"/>
      <c r="C201" s="209"/>
      <c r="D201" s="209"/>
      <c r="E201" s="209"/>
    </row>
    <row r="202" spans="1:5" ht="15" customHeight="1" x14ac:dyDescent="0.2">
      <c r="A202" s="209"/>
      <c r="B202" s="209"/>
      <c r="C202" s="209"/>
      <c r="D202" s="209"/>
      <c r="E202" s="209"/>
    </row>
    <row r="203" spans="1:5" ht="15" customHeight="1" x14ac:dyDescent="0.2">
      <c r="A203" s="209"/>
      <c r="B203" s="209"/>
      <c r="C203" s="209"/>
      <c r="D203" s="209"/>
      <c r="E203" s="209"/>
    </row>
    <row r="204" spans="1:5" ht="15" customHeight="1" x14ac:dyDescent="0.2">
      <c r="A204" s="209"/>
      <c r="B204" s="209"/>
      <c r="C204" s="209"/>
      <c r="D204" s="209"/>
      <c r="E204" s="209"/>
    </row>
    <row r="205" spans="1:5" ht="15" customHeight="1" x14ac:dyDescent="0.2">
      <c r="A205" s="140"/>
      <c r="B205" s="140"/>
      <c r="C205" s="140"/>
      <c r="D205" s="140"/>
      <c r="E205" s="140"/>
    </row>
    <row r="206" spans="1:5" ht="15" customHeight="1" x14ac:dyDescent="0.2">
      <c r="A206" s="140"/>
      <c r="B206" s="140"/>
      <c r="C206" s="140"/>
      <c r="D206" s="140"/>
      <c r="E206" s="140"/>
    </row>
    <row r="207" spans="1:5" ht="15" customHeight="1" x14ac:dyDescent="0.2">
      <c r="A207" s="140"/>
      <c r="B207" s="140"/>
      <c r="C207" s="140"/>
      <c r="D207" s="140"/>
      <c r="E207" s="140"/>
    </row>
    <row r="208" spans="1:5" ht="15" customHeight="1" x14ac:dyDescent="0.2">
      <c r="A208" s="140"/>
      <c r="B208" s="140"/>
      <c r="C208" s="140"/>
      <c r="D208" s="140"/>
      <c r="E208" s="140"/>
    </row>
    <row r="209" spans="1:5" ht="15" customHeight="1" x14ac:dyDescent="0.2">
      <c r="A209" s="140"/>
      <c r="B209" s="140"/>
      <c r="C209" s="140"/>
      <c r="D209" s="140"/>
      <c r="E209" s="140"/>
    </row>
    <row r="210" spans="1:5" ht="15" customHeight="1" x14ac:dyDescent="0.25">
      <c r="A210" s="79" t="s">
        <v>17</v>
      </c>
      <c r="B210" s="71"/>
      <c r="C210" s="71"/>
      <c r="D210" s="71"/>
      <c r="E210" s="71"/>
    </row>
    <row r="211" spans="1:5" ht="15" customHeight="1" x14ac:dyDescent="0.2">
      <c r="A211" s="81" t="s">
        <v>64</v>
      </c>
      <c r="B211" s="71"/>
      <c r="C211" s="71"/>
      <c r="D211" s="71"/>
      <c r="E211" s="72" t="s">
        <v>65</v>
      </c>
    </row>
    <row r="212" spans="1:5" ht="15" customHeight="1" x14ac:dyDescent="0.25">
      <c r="A212" s="79"/>
      <c r="B212" s="82"/>
      <c r="C212" s="71"/>
      <c r="D212" s="71"/>
      <c r="E212" s="84"/>
    </row>
    <row r="213" spans="1:5" ht="15" customHeight="1" x14ac:dyDescent="0.2">
      <c r="A213" s="111"/>
      <c r="B213" s="111"/>
      <c r="C213" s="85" t="s">
        <v>48</v>
      </c>
      <c r="D213" s="59" t="s">
        <v>54</v>
      </c>
      <c r="E213" s="48" t="s">
        <v>50</v>
      </c>
    </row>
    <row r="214" spans="1:5" ht="15" customHeight="1" x14ac:dyDescent="0.2">
      <c r="A214" s="129"/>
      <c r="B214" s="113"/>
      <c r="C214" s="132">
        <v>6409</v>
      </c>
      <c r="D214" s="101" t="s">
        <v>55</v>
      </c>
      <c r="E214" s="150">
        <v>-10000</v>
      </c>
    </row>
    <row r="215" spans="1:5" ht="15" customHeight="1" x14ac:dyDescent="0.2">
      <c r="A215" s="130"/>
      <c r="B215" s="151"/>
      <c r="C215" s="91" t="s">
        <v>52</v>
      </c>
      <c r="D215" s="92"/>
      <c r="E215" s="93">
        <f>E214</f>
        <v>-10000</v>
      </c>
    </row>
    <row r="216" spans="1:5" ht="15" customHeight="1" x14ac:dyDescent="0.2"/>
    <row r="217" spans="1:5" ht="15" customHeight="1" x14ac:dyDescent="0.25">
      <c r="A217" s="79" t="s">
        <v>17</v>
      </c>
      <c r="B217" s="71"/>
      <c r="C217" s="71"/>
      <c r="D217" s="71"/>
      <c r="E217" s="82"/>
    </row>
    <row r="218" spans="1:5" ht="15" customHeight="1" x14ac:dyDescent="0.2">
      <c r="A218" s="42" t="s">
        <v>218</v>
      </c>
      <c r="B218" s="71"/>
      <c r="C218" s="71"/>
      <c r="D218" s="71"/>
      <c r="E218" s="72" t="s">
        <v>46</v>
      </c>
    </row>
    <row r="219" spans="1:5" ht="15" customHeight="1" x14ac:dyDescent="0.2">
      <c r="A219" s="81"/>
      <c r="B219" s="82"/>
      <c r="C219" s="71"/>
      <c r="D219" s="71"/>
      <c r="E219" s="84"/>
    </row>
    <row r="220" spans="1:5" ht="15" customHeight="1" x14ac:dyDescent="0.2">
      <c r="A220" s="111"/>
      <c r="B220" s="111"/>
      <c r="C220" s="85" t="s">
        <v>48</v>
      </c>
      <c r="D220" s="59" t="s">
        <v>54</v>
      </c>
      <c r="E220" s="48" t="s">
        <v>50</v>
      </c>
    </row>
    <row r="221" spans="1:5" ht="15" customHeight="1" x14ac:dyDescent="0.2">
      <c r="A221" s="111"/>
      <c r="B221" s="111"/>
      <c r="C221" s="100">
        <v>3299</v>
      </c>
      <c r="D221" s="101" t="s">
        <v>55</v>
      </c>
      <c r="E221" s="152">
        <v>10000</v>
      </c>
    </row>
    <row r="222" spans="1:5" ht="15" customHeight="1" x14ac:dyDescent="0.2">
      <c r="A222" s="99"/>
      <c r="B222" s="99"/>
      <c r="C222" s="91" t="s">
        <v>52</v>
      </c>
      <c r="D222" s="92"/>
      <c r="E222" s="93">
        <f>SUM(E221:E221)</f>
        <v>10000</v>
      </c>
    </row>
    <row r="223" spans="1:5" ht="15" customHeight="1" x14ac:dyDescent="0.2"/>
    <row r="224" spans="1:5" ht="15" customHeight="1" x14ac:dyDescent="0.2"/>
    <row r="225" spans="1:5" ht="15" customHeight="1" x14ac:dyDescent="0.25">
      <c r="A225" s="57" t="s">
        <v>238</v>
      </c>
    </row>
    <row r="226" spans="1:5" ht="15" customHeight="1" x14ac:dyDescent="0.2">
      <c r="A226" s="212" t="s">
        <v>236</v>
      </c>
      <c r="B226" s="212"/>
      <c r="C226" s="212"/>
      <c r="D226" s="212"/>
      <c r="E226" s="212"/>
    </row>
    <row r="227" spans="1:5" ht="15" customHeight="1" x14ac:dyDescent="0.2">
      <c r="A227" s="212"/>
      <c r="B227" s="212"/>
      <c r="C227" s="212"/>
      <c r="D227" s="212"/>
      <c r="E227" s="212"/>
    </row>
    <row r="228" spans="1:5" ht="15" customHeight="1" x14ac:dyDescent="0.2">
      <c r="A228" s="209" t="s">
        <v>488</v>
      </c>
      <c r="B228" s="209"/>
      <c r="C228" s="209"/>
      <c r="D228" s="209"/>
      <c r="E228" s="209"/>
    </row>
    <row r="229" spans="1:5" ht="15" customHeight="1" x14ac:dyDescent="0.2">
      <c r="A229" s="209"/>
      <c r="B229" s="209"/>
      <c r="C229" s="209"/>
      <c r="D229" s="209"/>
      <c r="E229" s="209"/>
    </row>
    <row r="230" spans="1:5" ht="15" customHeight="1" x14ac:dyDescent="0.2">
      <c r="A230" s="209"/>
      <c r="B230" s="209"/>
      <c r="C230" s="209"/>
      <c r="D230" s="209"/>
      <c r="E230" s="209"/>
    </row>
    <row r="231" spans="1:5" ht="15" customHeight="1" x14ac:dyDescent="0.2">
      <c r="A231" s="209"/>
      <c r="B231" s="209"/>
      <c r="C231" s="209"/>
      <c r="D231" s="209"/>
      <c r="E231" s="209"/>
    </row>
    <row r="232" spans="1:5" ht="15" customHeight="1" x14ac:dyDescent="0.2">
      <c r="A232" s="209"/>
      <c r="B232" s="209"/>
      <c r="C232" s="209"/>
      <c r="D232" s="209"/>
      <c r="E232" s="209"/>
    </row>
    <row r="233" spans="1:5" ht="15" customHeight="1" x14ac:dyDescent="0.2">
      <c r="A233" s="209"/>
      <c r="B233" s="209"/>
      <c r="C233" s="209"/>
      <c r="D233" s="209"/>
      <c r="E233" s="209"/>
    </row>
    <row r="234" spans="1:5" ht="15" customHeight="1" x14ac:dyDescent="0.2">
      <c r="A234" s="209"/>
      <c r="B234" s="209"/>
      <c r="C234" s="209"/>
      <c r="D234" s="209"/>
      <c r="E234" s="209"/>
    </row>
    <row r="235" spans="1:5" ht="15" customHeight="1" x14ac:dyDescent="0.2">
      <c r="A235" s="209"/>
      <c r="B235" s="209"/>
      <c r="C235" s="209"/>
      <c r="D235" s="209"/>
      <c r="E235" s="209"/>
    </row>
    <row r="236" spans="1:5" ht="15" customHeight="1" x14ac:dyDescent="0.2">
      <c r="A236" s="39"/>
      <c r="B236" s="39"/>
      <c r="C236" s="39"/>
      <c r="D236" s="39"/>
      <c r="E236" s="39"/>
    </row>
    <row r="237" spans="1:5" ht="15" customHeight="1" x14ac:dyDescent="0.25">
      <c r="A237" s="40" t="s">
        <v>17</v>
      </c>
      <c r="B237" s="41"/>
      <c r="C237" s="41"/>
      <c r="D237" s="41"/>
      <c r="E237" s="41"/>
    </row>
    <row r="238" spans="1:5" ht="15" customHeight="1" x14ac:dyDescent="0.2">
      <c r="A238" s="42" t="s">
        <v>64</v>
      </c>
      <c r="B238" s="41"/>
      <c r="C238" s="41"/>
      <c r="D238" s="41"/>
      <c r="E238" s="43" t="s">
        <v>65</v>
      </c>
    </row>
    <row r="239" spans="1:5" ht="15" customHeight="1" x14ac:dyDescent="0.25">
      <c r="A239" s="44"/>
      <c r="B239" s="40"/>
      <c r="C239" s="41"/>
      <c r="D239" s="41"/>
      <c r="E239" s="45"/>
    </row>
    <row r="240" spans="1:5" ht="15" customHeight="1" x14ac:dyDescent="0.2">
      <c r="A240" s="97"/>
      <c r="B240" s="111"/>
      <c r="C240" s="46" t="s">
        <v>48</v>
      </c>
      <c r="D240" s="59" t="s">
        <v>54</v>
      </c>
      <c r="E240" s="46" t="s">
        <v>50</v>
      </c>
    </row>
    <row r="241" spans="1:5" ht="15" customHeight="1" x14ac:dyDescent="0.2">
      <c r="A241" s="122"/>
      <c r="B241" s="121"/>
      <c r="C241" s="100">
        <v>6409</v>
      </c>
      <c r="D241" s="101" t="s">
        <v>86</v>
      </c>
      <c r="E241" s="52">
        <v>-200000</v>
      </c>
    </row>
    <row r="242" spans="1:5" ht="15" customHeight="1" x14ac:dyDescent="0.2">
      <c r="A242" s="61"/>
      <c r="B242" s="102"/>
      <c r="C242" s="54" t="s">
        <v>52</v>
      </c>
      <c r="D242" s="63"/>
      <c r="E242" s="64">
        <f>SUM(E241:E241)</f>
        <v>-200000</v>
      </c>
    </row>
    <row r="243" spans="1:5" ht="15" customHeight="1" x14ac:dyDescent="0.2">
      <c r="A243" s="39"/>
      <c r="B243" s="39"/>
      <c r="C243" s="39"/>
      <c r="D243" s="39"/>
      <c r="E243" s="39"/>
    </row>
    <row r="244" spans="1:5" ht="15" customHeight="1" x14ac:dyDescent="0.25">
      <c r="A244" s="40" t="s">
        <v>17</v>
      </c>
      <c r="B244" s="41"/>
      <c r="C244" s="41"/>
      <c r="D244" s="82"/>
      <c r="E244" s="82"/>
    </row>
    <row r="245" spans="1:5" ht="15" customHeight="1" x14ac:dyDescent="0.2">
      <c r="A245" s="42" t="s">
        <v>218</v>
      </c>
      <c r="B245" s="41"/>
      <c r="C245" s="41"/>
      <c r="D245" s="41"/>
      <c r="E245" s="43" t="s">
        <v>46</v>
      </c>
    </row>
    <row r="246" spans="1:5" ht="15" customHeight="1" x14ac:dyDescent="0.2">
      <c r="A246" s="44"/>
      <c r="B246" s="123"/>
      <c r="C246" s="41"/>
      <c r="D246" s="44"/>
      <c r="E246" s="124"/>
    </row>
    <row r="247" spans="1:5" ht="15" customHeight="1" x14ac:dyDescent="0.2">
      <c r="B247" s="85" t="s">
        <v>47</v>
      </c>
      <c r="C247" s="85" t="s">
        <v>48</v>
      </c>
      <c r="D247" s="86" t="s">
        <v>49</v>
      </c>
      <c r="E247" s="48" t="s">
        <v>50</v>
      </c>
    </row>
    <row r="248" spans="1:5" ht="15" customHeight="1" x14ac:dyDescent="0.2">
      <c r="B248" s="134">
        <v>883</v>
      </c>
      <c r="C248" s="107"/>
      <c r="D248" s="101" t="s">
        <v>102</v>
      </c>
      <c r="E248" s="89">
        <v>200000</v>
      </c>
    </row>
    <row r="249" spans="1:5" ht="15" customHeight="1" x14ac:dyDescent="0.2">
      <c r="B249" s="134"/>
      <c r="C249" s="91" t="s">
        <v>52</v>
      </c>
      <c r="D249" s="92"/>
      <c r="E249" s="93">
        <f>SUM(E248:E248)</f>
        <v>200000</v>
      </c>
    </row>
    <row r="250" spans="1:5" ht="15" customHeight="1" x14ac:dyDescent="0.2"/>
    <row r="251" spans="1:5" ht="15" customHeight="1" x14ac:dyDescent="0.2"/>
    <row r="252" spans="1:5" ht="15" customHeight="1" x14ac:dyDescent="0.25">
      <c r="A252" s="57" t="s">
        <v>239</v>
      </c>
    </row>
    <row r="253" spans="1:5" ht="15" customHeight="1" x14ac:dyDescent="0.2">
      <c r="A253" s="210" t="s">
        <v>240</v>
      </c>
      <c r="B253" s="210"/>
      <c r="C253" s="210"/>
      <c r="D253" s="210"/>
      <c r="E253" s="210"/>
    </row>
    <row r="254" spans="1:5" ht="15" customHeight="1" x14ac:dyDescent="0.2">
      <c r="A254" s="210"/>
      <c r="B254" s="210"/>
      <c r="C254" s="210"/>
      <c r="D254" s="210"/>
      <c r="E254" s="210"/>
    </row>
    <row r="255" spans="1:5" ht="15" customHeight="1" x14ac:dyDescent="0.2">
      <c r="A255" s="209" t="s">
        <v>241</v>
      </c>
      <c r="B255" s="209"/>
      <c r="C255" s="209"/>
      <c r="D255" s="209"/>
      <c r="E255" s="209"/>
    </row>
    <row r="256" spans="1:5" ht="15" customHeight="1" x14ac:dyDescent="0.2">
      <c r="A256" s="209"/>
      <c r="B256" s="209"/>
      <c r="C256" s="209"/>
      <c r="D256" s="209"/>
      <c r="E256" s="209"/>
    </row>
    <row r="257" spans="1:5" ht="15" customHeight="1" x14ac:dyDescent="0.2">
      <c r="A257" s="209"/>
      <c r="B257" s="209"/>
      <c r="C257" s="209"/>
      <c r="D257" s="209"/>
      <c r="E257" s="209"/>
    </row>
    <row r="258" spans="1:5" ht="15" customHeight="1" x14ac:dyDescent="0.2">
      <c r="A258" s="209"/>
      <c r="B258" s="209"/>
      <c r="C258" s="209"/>
      <c r="D258" s="209"/>
      <c r="E258" s="209"/>
    </row>
    <row r="259" spans="1:5" ht="15" customHeight="1" x14ac:dyDescent="0.2">
      <c r="A259" s="209"/>
      <c r="B259" s="209"/>
      <c r="C259" s="209"/>
      <c r="D259" s="209"/>
      <c r="E259" s="209"/>
    </row>
    <row r="260" spans="1:5" ht="15" customHeight="1" x14ac:dyDescent="0.2">
      <c r="A260" s="209"/>
      <c r="B260" s="209"/>
      <c r="C260" s="209"/>
      <c r="D260" s="209"/>
      <c r="E260" s="209"/>
    </row>
    <row r="261" spans="1:5" ht="15" customHeight="1" x14ac:dyDescent="0.2"/>
    <row r="262" spans="1:5" ht="15" customHeight="1" x14ac:dyDescent="0.25">
      <c r="A262" s="79" t="s">
        <v>17</v>
      </c>
      <c r="B262" s="71"/>
      <c r="C262" s="71"/>
      <c r="D262" s="71"/>
      <c r="E262" s="71"/>
    </row>
    <row r="263" spans="1:5" ht="15" customHeight="1" x14ac:dyDescent="0.2">
      <c r="A263" s="42" t="s">
        <v>242</v>
      </c>
      <c r="B263" s="71"/>
      <c r="C263" s="71"/>
      <c r="D263" s="71"/>
      <c r="E263" s="72" t="s">
        <v>148</v>
      </c>
    </row>
    <row r="264" spans="1:5" ht="15" customHeight="1" x14ac:dyDescent="0.2">
      <c r="A264" s="153"/>
      <c r="B264" s="154"/>
      <c r="C264" s="71"/>
      <c r="D264" s="71"/>
      <c r="E264" s="84"/>
    </row>
    <row r="265" spans="1:5" ht="15" customHeight="1" x14ac:dyDescent="0.25">
      <c r="A265" s="38"/>
      <c r="B265" s="85" t="s">
        <v>149</v>
      </c>
      <c r="C265" s="85" t="s">
        <v>48</v>
      </c>
      <c r="D265" s="86" t="s">
        <v>54</v>
      </c>
      <c r="E265" s="46" t="s">
        <v>50</v>
      </c>
    </row>
    <row r="266" spans="1:5" ht="15" customHeight="1" x14ac:dyDescent="0.25">
      <c r="A266" s="38"/>
      <c r="B266" s="134">
        <v>11</v>
      </c>
      <c r="C266" s="100"/>
      <c r="D266" s="156" t="s">
        <v>99</v>
      </c>
      <c r="E266" s="155">
        <v>-1500000</v>
      </c>
    </row>
    <row r="267" spans="1:5" ht="15" customHeight="1" x14ac:dyDescent="0.25">
      <c r="A267" s="38"/>
      <c r="B267" s="134">
        <v>11</v>
      </c>
      <c r="C267" s="100"/>
      <c r="D267" s="101" t="s">
        <v>78</v>
      </c>
      <c r="E267" s="155">
        <v>-1000000</v>
      </c>
    </row>
    <row r="268" spans="1:5" ht="15" customHeight="1" x14ac:dyDescent="0.25">
      <c r="A268" s="38"/>
      <c r="B268" s="134"/>
      <c r="C268" s="91" t="s">
        <v>52</v>
      </c>
      <c r="D268" s="92"/>
      <c r="E268" s="93">
        <f>SUM(E266:E267)</f>
        <v>-2500000</v>
      </c>
    </row>
    <row r="269" spans="1:5" ht="15" customHeight="1" x14ac:dyDescent="0.2"/>
    <row r="270" spans="1:5" ht="15" customHeight="1" x14ac:dyDescent="0.25">
      <c r="A270" s="40" t="s">
        <v>17</v>
      </c>
      <c r="B270" s="41"/>
      <c r="C270" s="41"/>
      <c r="D270" s="82"/>
      <c r="E270" s="82"/>
    </row>
    <row r="271" spans="1:5" ht="15" customHeight="1" x14ac:dyDescent="0.2">
      <c r="A271" s="42" t="s">
        <v>242</v>
      </c>
      <c r="B271" s="41"/>
      <c r="C271" s="41"/>
      <c r="D271" s="41"/>
      <c r="E271" s="43" t="s">
        <v>98</v>
      </c>
    </row>
    <row r="272" spans="1:5" ht="15" customHeight="1" x14ac:dyDescent="0.2">
      <c r="A272" s="44"/>
      <c r="B272" s="123"/>
      <c r="C272" s="41"/>
      <c r="D272" s="44"/>
      <c r="E272" s="124"/>
    </row>
    <row r="273" spans="1:7" ht="15" customHeight="1" x14ac:dyDescent="0.2">
      <c r="C273" s="85" t="s">
        <v>48</v>
      </c>
      <c r="D273" s="86" t="s">
        <v>54</v>
      </c>
      <c r="E273" s="48" t="s">
        <v>50</v>
      </c>
    </row>
    <row r="274" spans="1:7" ht="15" customHeight="1" x14ac:dyDescent="0.2">
      <c r="C274" s="107">
        <v>2212</v>
      </c>
      <c r="D274" s="101" t="s">
        <v>99</v>
      </c>
      <c r="E274" s="89">
        <f>-1500000-1300000-50000-605000-2800000-1027000-1284000-3874000-2474000</f>
        <v>-14914000</v>
      </c>
    </row>
    <row r="275" spans="1:7" ht="15" customHeight="1" x14ac:dyDescent="0.2">
      <c r="C275" s="91" t="s">
        <v>52</v>
      </c>
      <c r="D275" s="92"/>
      <c r="E275" s="93">
        <f>SUM(E274:E274)</f>
        <v>-14914000</v>
      </c>
    </row>
    <row r="276" spans="1:7" ht="15" customHeight="1" x14ac:dyDescent="0.2"/>
    <row r="277" spans="1:7" ht="15" customHeight="1" x14ac:dyDescent="0.25">
      <c r="A277" s="40" t="s">
        <v>17</v>
      </c>
      <c r="B277" s="41"/>
      <c r="C277" s="41"/>
      <c r="D277" s="82"/>
      <c r="E277" s="82"/>
    </row>
    <row r="278" spans="1:7" ht="15" customHeight="1" x14ac:dyDescent="0.2">
      <c r="A278" s="42" t="s">
        <v>242</v>
      </c>
      <c r="B278" s="41"/>
      <c r="C278" s="41"/>
      <c r="D278" s="41"/>
      <c r="E278" s="43" t="s">
        <v>127</v>
      </c>
    </row>
    <row r="279" spans="1:7" ht="15" customHeight="1" x14ac:dyDescent="0.2">
      <c r="A279" s="44"/>
      <c r="B279" s="123"/>
      <c r="C279" s="41"/>
      <c r="D279" s="44"/>
      <c r="E279" s="124"/>
    </row>
    <row r="280" spans="1:7" ht="15" customHeight="1" x14ac:dyDescent="0.2">
      <c r="C280" s="85" t="s">
        <v>48</v>
      </c>
      <c r="D280" s="86" t="s">
        <v>54</v>
      </c>
      <c r="E280" s="48" t="s">
        <v>50</v>
      </c>
    </row>
    <row r="281" spans="1:7" ht="15" customHeight="1" x14ac:dyDescent="0.2">
      <c r="C281" s="132">
        <v>6409</v>
      </c>
      <c r="D281" s="101" t="s">
        <v>86</v>
      </c>
      <c r="E281" s="89">
        <v>-2750000</v>
      </c>
    </row>
    <row r="282" spans="1:7" ht="15" customHeight="1" x14ac:dyDescent="0.2">
      <c r="C282" s="91" t="s">
        <v>52</v>
      </c>
      <c r="D282" s="92"/>
      <c r="E282" s="93">
        <f>SUM(E281:E281)</f>
        <v>-2750000</v>
      </c>
      <c r="G282" s="70">
        <f>+E268+E275+E282</f>
        <v>-20164000</v>
      </c>
    </row>
    <row r="283" spans="1:7" ht="15" customHeight="1" x14ac:dyDescent="0.2"/>
    <row r="284" spans="1:7" ht="15" customHeight="1" x14ac:dyDescent="0.25">
      <c r="A284" s="79" t="s">
        <v>17</v>
      </c>
      <c r="B284" s="71"/>
      <c r="C284" s="71"/>
      <c r="D284" s="71"/>
      <c r="E284" s="82"/>
    </row>
    <row r="285" spans="1:7" ht="15" customHeight="1" x14ac:dyDescent="0.2">
      <c r="A285" s="81" t="s">
        <v>64</v>
      </c>
      <c r="B285" s="71"/>
      <c r="C285" s="71"/>
      <c r="D285" s="71"/>
      <c r="E285" s="72" t="s">
        <v>65</v>
      </c>
    </row>
    <row r="286" spans="1:7" ht="15" customHeight="1" x14ac:dyDescent="0.2">
      <c r="A286" s="81"/>
      <c r="B286" s="82"/>
      <c r="C286" s="71"/>
      <c r="D286" s="71"/>
      <c r="E286" s="84"/>
    </row>
    <row r="287" spans="1:7" ht="15" customHeight="1" x14ac:dyDescent="0.2">
      <c r="A287" s="111"/>
      <c r="B287" s="111"/>
      <c r="C287" s="85" t="s">
        <v>48</v>
      </c>
      <c r="D287" s="59" t="s">
        <v>54</v>
      </c>
      <c r="E287" s="48" t="s">
        <v>50</v>
      </c>
    </row>
    <row r="288" spans="1:7" ht="15" customHeight="1" x14ac:dyDescent="0.2">
      <c r="A288" s="111"/>
      <c r="B288" s="111"/>
      <c r="C288" s="132">
        <v>6409</v>
      </c>
      <c r="D288" s="101" t="s">
        <v>86</v>
      </c>
      <c r="E288" s="108">
        <v>20164000</v>
      </c>
    </row>
    <row r="289" spans="1:5" ht="15" customHeight="1" x14ac:dyDescent="0.2">
      <c r="A289" s="99"/>
      <c r="B289" s="99"/>
      <c r="C289" s="91" t="s">
        <v>52</v>
      </c>
      <c r="D289" s="92"/>
      <c r="E289" s="93">
        <f>SUM(E288:E288)</f>
        <v>20164000</v>
      </c>
    </row>
    <row r="290" spans="1:5" ht="15" customHeight="1" x14ac:dyDescent="0.2"/>
    <row r="291" spans="1:5" ht="15" customHeight="1" x14ac:dyDescent="0.2"/>
    <row r="292" spans="1:5" ht="15" customHeight="1" x14ac:dyDescent="0.25">
      <c r="A292" s="57" t="s">
        <v>243</v>
      </c>
    </row>
    <row r="293" spans="1:5" ht="15" customHeight="1" x14ac:dyDescent="0.2">
      <c r="A293" s="209" t="s">
        <v>489</v>
      </c>
      <c r="B293" s="209"/>
      <c r="C293" s="209"/>
      <c r="D293" s="209"/>
      <c r="E293" s="209"/>
    </row>
    <row r="294" spans="1:5" ht="15" customHeight="1" x14ac:dyDescent="0.2">
      <c r="A294" s="209"/>
      <c r="B294" s="209"/>
      <c r="C294" s="209"/>
      <c r="D294" s="209"/>
      <c r="E294" s="209"/>
    </row>
    <row r="295" spans="1:5" ht="15" customHeight="1" x14ac:dyDescent="0.2">
      <c r="A295" s="209"/>
      <c r="B295" s="209"/>
      <c r="C295" s="209"/>
      <c r="D295" s="209"/>
      <c r="E295" s="209"/>
    </row>
    <row r="296" spans="1:5" ht="15" customHeight="1" x14ac:dyDescent="0.2">
      <c r="A296" s="209"/>
      <c r="B296" s="209"/>
      <c r="C296" s="209"/>
      <c r="D296" s="209"/>
      <c r="E296" s="209"/>
    </row>
    <row r="297" spans="1:5" ht="15" customHeight="1" x14ac:dyDescent="0.2">
      <c r="A297" s="209"/>
      <c r="B297" s="209"/>
      <c r="C297" s="209"/>
      <c r="D297" s="209"/>
      <c r="E297" s="209"/>
    </row>
    <row r="298" spans="1:5" ht="15" customHeight="1" x14ac:dyDescent="0.2">
      <c r="A298" s="209"/>
      <c r="B298" s="209"/>
      <c r="C298" s="209"/>
      <c r="D298" s="209"/>
      <c r="E298" s="209"/>
    </row>
    <row r="299" spans="1:5" ht="15" customHeight="1" x14ac:dyDescent="0.2">
      <c r="A299" s="209"/>
      <c r="B299" s="209"/>
      <c r="C299" s="209"/>
      <c r="D299" s="209"/>
      <c r="E299" s="209"/>
    </row>
    <row r="300" spans="1:5" ht="15" customHeight="1" x14ac:dyDescent="0.2">
      <c r="A300" s="209"/>
      <c r="B300" s="209"/>
      <c r="C300" s="209"/>
      <c r="D300" s="209"/>
      <c r="E300" s="209"/>
    </row>
    <row r="301" spans="1:5" ht="15" customHeight="1" x14ac:dyDescent="0.2">
      <c r="A301" s="209"/>
      <c r="B301" s="209"/>
      <c r="C301" s="209"/>
      <c r="D301" s="209"/>
      <c r="E301" s="209"/>
    </row>
    <row r="302" spans="1:5" ht="15" customHeight="1" x14ac:dyDescent="0.2">
      <c r="A302" s="140"/>
      <c r="B302" s="140"/>
      <c r="C302" s="140"/>
      <c r="D302" s="140"/>
      <c r="E302" s="140"/>
    </row>
    <row r="303" spans="1:5" ht="15" customHeight="1" x14ac:dyDescent="0.25">
      <c r="A303" s="79" t="s">
        <v>17</v>
      </c>
      <c r="B303" s="71"/>
      <c r="C303" s="71"/>
      <c r="D303" s="71"/>
      <c r="E303" s="71"/>
    </row>
    <row r="304" spans="1:5" ht="15" customHeight="1" x14ac:dyDescent="0.2">
      <c r="A304" s="81" t="s">
        <v>64</v>
      </c>
      <c r="B304" s="71"/>
      <c r="C304" s="71"/>
      <c r="D304" s="71"/>
      <c r="E304" s="72" t="s">
        <v>65</v>
      </c>
    </row>
    <row r="305" spans="1:5" ht="15" customHeight="1" x14ac:dyDescent="0.25">
      <c r="A305" s="79"/>
      <c r="B305" s="82"/>
      <c r="C305" s="71"/>
      <c r="D305" s="71"/>
      <c r="E305" s="84"/>
    </row>
    <row r="306" spans="1:5" ht="15" customHeight="1" x14ac:dyDescent="0.2">
      <c r="A306" s="111"/>
      <c r="B306" s="111"/>
      <c r="C306" s="85" t="s">
        <v>48</v>
      </c>
      <c r="D306" s="59" t="s">
        <v>54</v>
      </c>
      <c r="E306" s="48" t="s">
        <v>50</v>
      </c>
    </row>
    <row r="307" spans="1:5" ht="15" customHeight="1" x14ac:dyDescent="0.2">
      <c r="A307" s="122"/>
      <c r="B307" s="113"/>
      <c r="C307" s="132">
        <v>6409</v>
      </c>
      <c r="D307" s="101" t="s">
        <v>86</v>
      </c>
      <c r="E307" s="150">
        <v>-12113000</v>
      </c>
    </row>
    <row r="308" spans="1:5" ht="15" customHeight="1" x14ac:dyDescent="0.2">
      <c r="A308" s="130"/>
      <c r="B308" s="151"/>
      <c r="C308" s="91" t="s">
        <v>52</v>
      </c>
      <c r="D308" s="92"/>
      <c r="E308" s="93">
        <f>E307</f>
        <v>-12113000</v>
      </c>
    </row>
    <row r="309" spans="1:5" ht="15" customHeight="1" x14ac:dyDescent="0.2"/>
    <row r="310" spans="1:5" ht="15" customHeight="1" x14ac:dyDescent="0.2"/>
    <row r="311" spans="1:5" ht="15" customHeight="1" x14ac:dyDescent="0.2"/>
    <row r="312" spans="1:5" ht="15" customHeight="1" x14ac:dyDescent="0.2"/>
    <row r="313" spans="1:5" ht="15" customHeight="1" x14ac:dyDescent="0.2"/>
    <row r="314" spans="1:5" ht="15" customHeight="1" x14ac:dyDescent="0.25">
      <c r="A314" s="79" t="s">
        <v>17</v>
      </c>
      <c r="B314" s="71"/>
      <c r="C314" s="71"/>
      <c r="D314" s="71"/>
      <c r="E314" s="82"/>
    </row>
    <row r="315" spans="1:5" ht="15" customHeight="1" x14ac:dyDescent="0.2">
      <c r="A315" s="81" t="s">
        <v>90</v>
      </c>
      <c r="B315" s="127"/>
      <c r="C315" s="127"/>
      <c r="D315" s="127"/>
      <c r="E315" s="82" t="s">
        <v>91</v>
      </c>
    </row>
    <row r="316" spans="1:5" ht="15" customHeight="1" x14ac:dyDescent="0.2">
      <c r="A316" s="81"/>
      <c r="B316" s="82"/>
      <c r="C316" s="71"/>
      <c r="D316" s="71"/>
      <c r="E316" s="84"/>
    </row>
    <row r="317" spans="1:5" ht="15" customHeight="1" x14ac:dyDescent="0.2">
      <c r="A317" s="111"/>
      <c r="B317" s="46" t="s">
        <v>47</v>
      </c>
      <c r="C317" s="85" t="s">
        <v>48</v>
      </c>
      <c r="D317" s="128" t="s">
        <v>49</v>
      </c>
      <c r="E317" s="48" t="s">
        <v>50</v>
      </c>
    </row>
    <row r="318" spans="1:5" ht="15" customHeight="1" x14ac:dyDescent="0.2">
      <c r="A318" s="111"/>
      <c r="B318" s="125">
        <v>10</v>
      </c>
      <c r="C318" s="100"/>
      <c r="D318" s="101" t="s">
        <v>102</v>
      </c>
      <c r="E318" s="108">
        <f>1000000+2000000+340000+122000+800000+210000+950000+110000+350000+210000+230000+200000+1500000+300000+151000+500000+700000+700000</f>
        <v>10373000</v>
      </c>
    </row>
    <row r="319" spans="1:5" ht="15" customHeight="1" x14ac:dyDescent="0.2">
      <c r="A319" s="111"/>
      <c r="B319" s="125">
        <v>10</v>
      </c>
      <c r="C319" s="100"/>
      <c r="D319" s="60" t="s">
        <v>92</v>
      </c>
      <c r="E319" s="108">
        <v>240000</v>
      </c>
    </row>
    <row r="320" spans="1:5" ht="15" customHeight="1" x14ac:dyDescent="0.2">
      <c r="A320" s="111"/>
      <c r="B320" s="125">
        <v>303</v>
      </c>
      <c r="C320" s="100"/>
      <c r="D320" s="60" t="s">
        <v>92</v>
      </c>
      <c r="E320" s="108">
        <v>1500000</v>
      </c>
    </row>
    <row r="321" spans="1:5" ht="15" customHeight="1" x14ac:dyDescent="0.2">
      <c r="A321" s="99"/>
      <c r="B321" s="131"/>
      <c r="C321" s="91" t="s">
        <v>52</v>
      </c>
      <c r="D321" s="103"/>
      <c r="E321" s="104">
        <f>SUM(E318:E320)</f>
        <v>12113000</v>
      </c>
    </row>
    <row r="322" spans="1:5" ht="15" customHeight="1" x14ac:dyDescent="0.2"/>
    <row r="323" spans="1:5" ht="15" customHeight="1" x14ac:dyDescent="0.2"/>
    <row r="324" spans="1:5" ht="15" customHeight="1" x14ac:dyDescent="0.25">
      <c r="A324" s="57" t="s">
        <v>244</v>
      </c>
    </row>
    <row r="325" spans="1:5" ht="15" customHeight="1" x14ac:dyDescent="0.2">
      <c r="A325" s="210" t="s">
        <v>42</v>
      </c>
      <c r="B325" s="210"/>
      <c r="C325" s="210"/>
      <c r="D325" s="210"/>
      <c r="E325" s="210"/>
    </row>
    <row r="326" spans="1:5" ht="15" customHeight="1" x14ac:dyDescent="0.2">
      <c r="A326" s="209" t="s">
        <v>245</v>
      </c>
      <c r="B326" s="209"/>
      <c r="C326" s="209"/>
      <c r="D326" s="209"/>
      <c r="E326" s="209"/>
    </row>
    <row r="327" spans="1:5" ht="15" customHeight="1" x14ac:dyDescent="0.2">
      <c r="A327" s="209"/>
      <c r="B327" s="209"/>
      <c r="C327" s="209"/>
      <c r="D327" s="209"/>
      <c r="E327" s="209"/>
    </row>
    <row r="328" spans="1:5" ht="15" customHeight="1" x14ac:dyDescent="0.2">
      <c r="A328" s="209"/>
      <c r="B328" s="209"/>
      <c r="C328" s="209"/>
      <c r="D328" s="209"/>
      <c r="E328" s="209"/>
    </row>
    <row r="329" spans="1:5" ht="15" customHeight="1" x14ac:dyDescent="0.2">
      <c r="A329" s="209"/>
      <c r="B329" s="209"/>
      <c r="C329" s="209"/>
      <c r="D329" s="209"/>
      <c r="E329" s="209"/>
    </row>
    <row r="330" spans="1:5" ht="15" customHeight="1" x14ac:dyDescent="0.2">
      <c r="A330" s="209"/>
      <c r="B330" s="209"/>
      <c r="C330" s="209"/>
      <c r="D330" s="209"/>
      <c r="E330" s="209"/>
    </row>
    <row r="331" spans="1:5" ht="15" customHeight="1" x14ac:dyDescent="0.2">
      <c r="A331" s="209"/>
      <c r="B331" s="209"/>
      <c r="C331" s="209"/>
      <c r="D331" s="209"/>
      <c r="E331" s="209"/>
    </row>
    <row r="332" spans="1:5" ht="15" customHeight="1" x14ac:dyDescent="0.2">
      <c r="A332" s="209"/>
      <c r="B332" s="209"/>
      <c r="C332" s="209"/>
      <c r="D332" s="209"/>
      <c r="E332" s="209"/>
    </row>
    <row r="333" spans="1:5" ht="15" customHeight="1" x14ac:dyDescent="0.2"/>
    <row r="334" spans="1:5" ht="15" customHeight="1" x14ac:dyDescent="0.25">
      <c r="A334" s="79" t="s">
        <v>1</v>
      </c>
      <c r="B334" s="71"/>
      <c r="C334" s="71"/>
      <c r="D334" s="71"/>
      <c r="E334" s="71"/>
    </row>
    <row r="335" spans="1:5" ht="15" customHeight="1" x14ac:dyDescent="0.2">
      <c r="A335" s="81" t="s">
        <v>64</v>
      </c>
      <c r="B335" s="71"/>
      <c r="C335" s="71"/>
      <c r="D335" s="71"/>
      <c r="E335" s="72" t="s">
        <v>65</v>
      </c>
    </row>
    <row r="336" spans="1:5" ht="15" customHeight="1" x14ac:dyDescent="0.25">
      <c r="A336" s="82"/>
      <c r="B336" s="79"/>
      <c r="C336" s="71"/>
      <c r="D336" s="71"/>
      <c r="E336" s="84"/>
    </row>
    <row r="337" spans="1:5" ht="15" customHeight="1" x14ac:dyDescent="0.2">
      <c r="B337" s="46" t="s">
        <v>47</v>
      </c>
      <c r="C337" s="85" t="s">
        <v>48</v>
      </c>
      <c r="D337" s="86" t="s">
        <v>49</v>
      </c>
      <c r="E337" s="48" t="s">
        <v>50</v>
      </c>
    </row>
    <row r="338" spans="1:5" ht="15" customHeight="1" x14ac:dyDescent="0.2">
      <c r="B338" s="125">
        <v>305</v>
      </c>
      <c r="C338" s="126">
        <v>6172</v>
      </c>
      <c r="D338" s="101" t="s">
        <v>89</v>
      </c>
      <c r="E338" s="108">
        <v>84667</v>
      </c>
    </row>
    <row r="339" spans="1:5" ht="15" customHeight="1" x14ac:dyDescent="0.2">
      <c r="B339" s="125"/>
      <c r="C339" s="91" t="s">
        <v>52</v>
      </c>
      <c r="D339" s="92"/>
      <c r="E339" s="93">
        <f>SUM(E338:E338)</f>
        <v>84667</v>
      </c>
    </row>
    <row r="340" spans="1:5" ht="15" customHeight="1" x14ac:dyDescent="0.2"/>
    <row r="341" spans="1:5" ht="15" customHeight="1" x14ac:dyDescent="0.25">
      <c r="A341" s="79" t="s">
        <v>17</v>
      </c>
      <c r="B341" s="71"/>
      <c r="C341" s="71"/>
      <c r="D341" s="71"/>
      <c r="E341" s="71"/>
    </row>
    <row r="342" spans="1:5" ht="15" customHeight="1" x14ac:dyDescent="0.2">
      <c r="A342" s="81" t="s">
        <v>90</v>
      </c>
      <c r="B342" s="127"/>
      <c r="C342" s="127"/>
      <c r="D342" s="127"/>
      <c r="E342" s="82" t="s">
        <v>91</v>
      </c>
    </row>
    <row r="343" spans="1:5" ht="15" customHeight="1" x14ac:dyDescent="0.25">
      <c r="A343" s="79"/>
      <c r="B343" s="82"/>
      <c r="C343" s="71"/>
      <c r="D343" s="71"/>
      <c r="E343" s="84"/>
    </row>
    <row r="344" spans="1:5" ht="15" customHeight="1" x14ac:dyDescent="0.2">
      <c r="A344" s="111"/>
      <c r="B344" s="46" t="s">
        <v>47</v>
      </c>
      <c r="C344" s="85" t="s">
        <v>48</v>
      </c>
      <c r="D344" s="128" t="s">
        <v>49</v>
      </c>
      <c r="E344" s="48" t="s">
        <v>50</v>
      </c>
    </row>
    <row r="345" spans="1:5" ht="15" customHeight="1" x14ac:dyDescent="0.2">
      <c r="A345" s="129"/>
      <c r="B345" s="125">
        <v>305</v>
      </c>
      <c r="C345" s="100"/>
      <c r="D345" s="60" t="s">
        <v>92</v>
      </c>
      <c r="E345" s="108">
        <v>84667</v>
      </c>
    </row>
    <row r="346" spans="1:5" ht="15" customHeight="1" x14ac:dyDescent="0.2">
      <c r="A346" s="130"/>
      <c r="B346" s="131"/>
      <c r="C346" s="91" t="s">
        <v>52</v>
      </c>
      <c r="D346" s="103"/>
      <c r="E346" s="104">
        <f>SUM(E345:E345)</f>
        <v>84667</v>
      </c>
    </row>
    <row r="347" spans="1:5" ht="15" customHeight="1" x14ac:dyDescent="0.25">
      <c r="A347" s="57"/>
    </row>
    <row r="348" spans="1:5" ht="15" customHeight="1" x14ac:dyDescent="0.25">
      <c r="A348" s="57"/>
    </row>
    <row r="349" spans="1:5" ht="15" customHeight="1" x14ac:dyDescent="0.25">
      <c r="A349" s="57" t="s">
        <v>246</v>
      </c>
    </row>
    <row r="350" spans="1:5" ht="15" customHeight="1" x14ac:dyDescent="0.2">
      <c r="A350" s="212" t="s">
        <v>189</v>
      </c>
      <c r="B350" s="212"/>
      <c r="C350" s="212"/>
      <c r="D350" s="212"/>
      <c r="E350" s="212"/>
    </row>
    <row r="351" spans="1:5" ht="15" customHeight="1" x14ac:dyDescent="0.2">
      <c r="A351" s="212"/>
      <c r="B351" s="212"/>
      <c r="C351" s="212"/>
      <c r="D351" s="212"/>
      <c r="E351" s="212"/>
    </row>
    <row r="352" spans="1:5" ht="15" customHeight="1" x14ac:dyDescent="0.2">
      <c r="A352" s="209" t="s">
        <v>490</v>
      </c>
      <c r="B352" s="209"/>
      <c r="C352" s="209"/>
      <c r="D352" s="209"/>
      <c r="E352" s="209"/>
    </row>
    <row r="353" spans="1:5" ht="15" customHeight="1" x14ac:dyDescent="0.2">
      <c r="A353" s="209"/>
      <c r="B353" s="209"/>
      <c r="C353" s="209"/>
      <c r="D353" s="209"/>
      <c r="E353" s="209"/>
    </row>
    <row r="354" spans="1:5" ht="15" customHeight="1" x14ac:dyDescent="0.2">
      <c r="A354" s="209"/>
      <c r="B354" s="209"/>
      <c r="C354" s="209"/>
      <c r="D354" s="209"/>
      <c r="E354" s="209"/>
    </row>
    <row r="355" spans="1:5" ht="15" customHeight="1" x14ac:dyDescent="0.2">
      <c r="A355" s="209"/>
      <c r="B355" s="209"/>
      <c r="C355" s="209"/>
      <c r="D355" s="209"/>
      <c r="E355" s="209"/>
    </row>
    <row r="356" spans="1:5" ht="15" customHeight="1" x14ac:dyDescent="0.2">
      <c r="A356" s="209"/>
      <c r="B356" s="209"/>
      <c r="C356" s="209"/>
      <c r="D356" s="209"/>
      <c r="E356" s="209"/>
    </row>
    <row r="357" spans="1:5" ht="15" customHeight="1" x14ac:dyDescent="0.2">
      <c r="A357" s="209"/>
      <c r="B357" s="209"/>
      <c r="C357" s="209"/>
      <c r="D357" s="209"/>
      <c r="E357" s="209"/>
    </row>
    <row r="358" spans="1:5" ht="15" customHeight="1" x14ac:dyDescent="0.2">
      <c r="A358" s="209"/>
      <c r="B358" s="209"/>
      <c r="C358" s="209"/>
      <c r="D358" s="209"/>
      <c r="E358" s="209"/>
    </row>
    <row r="359" spans="1:5" ht="15" customHeight="1" x14ac:dyDescent="0.2">
      <c r="A359" s="209"/>
      <c r="B359" s="209"/>
      <c r="C359" s="209"/>
      <c r="D359" s="209"/>
      <c r="E359" s="209"/>
    </row>
    <row r="360" spans="1:5" ht="15" customHeight="1" x14ac:dyDescent="0.2">
      <c r="A360" s="209"/>
      <c r="B360" s="209"/>
      <c r="C360" s="209"/>
      <c r="D360" s="209"/>
      <c r="E360" s="209"/>
    </row>
    <row r="361" spans="1:5" ht="15" customHeight="1" x14ac:dyDescent="0.2">
      <c r="A361" s="209"/>
      <c r="B361" s="209"/>
      <c r="C361" s="209"/>
      <c r="D361" s="209"/>
      <c r="E361" s="209"/>
    </row>
    <row r="362" spans="1:5" ht="15" customHeight="1" x14ac:dyDescent="0.2"/>
    <row r="363" spans="1:5" ht="15" customHeight="1" x14ac:dyDescent="0.2"/>
    <row r="364" spans="1:5" ht="15" customHeight="1" x14ac:dyDescent="0.2"/>
    <row r="365" spans="1:5" ht="15" customHeight="1" x14ac:dyDescent="0.25">
      <c r="A365" s="79" t="s">
        <v>17</v>
      </c>
      <c r="B365" s="71"/>
      <c r="C365" s="71"/>
      <c r="D365" s="71"/>
      <c r="E365" s="82"/>
    </row>
    <row r="366" spans="1:5" ht="15" customHeight="1" x14ac:dyDescent="0.2">
      <c r="A366" s="81" t="s">
        <v>90</v>
      </c>
      <c r="B366" s="127"/>
      <c r="C366" s="127"/>
      <c r="D366" s="127"/>
      <c r="E366" s="82" t="s">
        <v>91</v>
      </c>
    </row>
    <row r="367" spans="1:5" ht="15" customHeight="1" x14ac:dyDescent="0.2"/>
    <row r="368" spans="1:5" ht="15" customHeight="1" x14ac:dyDescent="0.2">
      <c r="B368" s="46" t="s">
        <v>47</v>
      </c>
      <c r="C368" s="85" t="s">
        <v>48</v>
      </c>
      <c r="D368" s="128" t="s">
        <v>49</v>
      </c>
      <c r="E368" s="48" t="s">
        <v>50</v>
      </c>
    </row>
    <row r="369" spans="1:5" ht="15" customHeight="1" x14ac:dyDescent="0.2">
      <c r="B369" s="49">
        <v>307</v>
      </c>
      <c r="C369" s="100"/>
      <c r="D369" s="60" t="s">
        <v>92</v>
      </c>
      <c r="E369" s="52">
        <v>-250000</v>
      </c>
    </row>
    <row r="370" spans="1:5" ht="15" customHeight="1" x14ac:dyDescent="0.2">
      <c r="B370" s="49">
        <v>303</v>
      </c>
      <c r="C370" s="100"/>
      <c r="D370" s="60" t="s">
        <v>92</v>
      </c>
      <c r="E370" s="52">
        <v>250000</v>
      </c>
    </row>
    <row r="371" spans="1:5" ht="15" customHeight="1" x14ac:dyDescent="0.2">
      <c r="B371" s="131"/>
      <c r="C371" s="91" t="s">
        <v>52</v>
      </c>
      <c r="D371" s="103"/>
      <c r="E371" s="104">
        <f>SUM(E369:E370)</f>
        <v>0</v>
      </c>
    </row>
    <row r="372" spans="1:5" ht="15" customHeight="1" x14ac:dyDescent="0.2"/>
    <row r="373" spans="1:5" ht="15" customHeight="1" x14ac:dyDescent="0.2"/>
    <row r="374" spans="1:5" ht="15" customHeight="1" x14ac:dyDescent="0.25">
      <c r="A374" s="57" t="s">
        <v>247</v>
      </c>
    </row>
    <row r="375" spans="1:5" ht="15" customHeight="1" x14ac:dyDescent="0.2">
      <c r="A375" s="212" t="s">
        <v>189</v>
      </c>
      <c r="B375" s="212"/>
      <c r="C375" s="212"/>
      <c r="D375" s="212"/>
      <c r="E375" s="212"/>
    </row>
    <row r="376" spans="1:5" ht="15" customHeight="1" x14ac:dyDescent="0.2">
      <c r="A376" s="212"/>
      <c r="B376" s="212"/>
      <c r="C376" s="212"/>
      <c r="D376" s="212"/>
      <c r="E376" s="212"/>
    </row>
    <row r="377" spans="1:5" ht="15" customHeight="1" x14ac:dyDescent="0.2">
      <c r="A377" s="209" t="s">
        <v>491</v>
      </c>
      <c r="B377" s="209"/>
      <c r="C377" s="209"/>
      <c r="D377" s="209"/>
      <c r="E377" s="209"/>
    </row>
    <row r="378" spans="1:5" ht="15" customHeight="1" x14ac:dyDescent="0.2">
      <c r="A378" s="209"/>
      <c r="B378" s="209"/>
      <c r="C378" s="209"/>
      <c r="D378" s="209"/>
      <c r="E378" s="209"/>
    </row>
    <row r="379" spans="1:5" ht="15" customHeight="1" x14ac:dyDescent="0.2">
      <c r="A379" s="209"/>
      <c r="B379" s="209"/>
      <c r="C379" s="209"/>
      <c r="D379" s="209"/>
      <c r="E379" s="209"/>
    </row>
    <row r="380" spans="1:5" ht="15" customHeight="1" x14ac:dyDescent="0.2">
      <c r="A380" s="209"/>
      <c r="B380" s="209"/>
      <c r="C380" s="209"/>
      <c r="D380" s="209"/>
      <c r="E380" s="209"/>
    </row>
    <row r="381" spans="1:5" ht="15" customHeight="1" x14ac:dyDescent="0.2">
      <c r="A381" s="209"/>
      <c r="B381" s="209"/>
      <c r="C381" s="209"/>
      <c r="D381" s="209"/>
      <c r="E381" s="209"/>
    </row>
    <row r="382" spans="1:5" ht="15" customHeight="1" x14ac:dyDescent="0.2">
      <c r="A382" s="209"/>
      <c r="B382" s="209"/>
      <c r="C382" s="209"/>
      <c r="D382" s="209"/>
      <c r="E382" s="209"/>
    </row>
    <row r="383" spans="1:5" ht="15" customHeight="1" x14ac:dyDescent="0.2">
      <c r="A383" s="209"/>
      <c r="B383" s="209"/>
      <c r="C383" s="209"/>
      <c r="D383" s="209"/>
      <c r="E383" s="209"/>
    </row>
    <row r="384" spans="1:5" ht="15" customHeight="1" x14ac:dyDescent="0.2">
      <c r="A384" s="209"/>
      <c r="B384" s="209"/>
      <c r="C384" s="209"/>
      <c r="D384" s="209"/>
      <c r="E384" s="209"/>
    </row>
    <row r="385" spans="1:5" ht="15" customHeight="1" x14ac:dyDescent="0.2"/>
    <row r="386" spans="1:5" ht="15" customHeight="1" x14ac:dyDescent="0.25">
      <c r="A386" s="79" t="s">
        <v>17</v>
      </c>
      <c r="B386" s="71"/>
      <c r="C386" s="71"/>
      <c r="D386" s="71"/>
      <c r="E386" s="82"/>
    </row>
    <row r="387" spans="1:5" ht="15" customHeight="1" x14ac:dyDescent="0.2">
      <c r="A387" s="81" t="s">
        <v>90</v>
      </c>
      <c r="B387" s="127"/>
      <c r="C387" s="127"/>
      <c r="D387" s="127"/>
      <c r="E387" s="82" t="s">
        <v>91</v>
      </c>
    </row>
    <row r="388" spans="1:5" ht="15" customHeight="1" x14ac:dyDescent="0.2"/>
    <row r="389" spans="1:5" ht="15" customHeight="1" x14ac:dyDescent="0.2">
      <c r="B389" s="46" t="s">
        <v>47</v>
      </c>
      <c r="C389" s="85" t="s">
        <v>48</v>
      </c>
      <c r="D389" s="128" t="s">
        <v>49</v>
      </c>
      <c r="E389" s="48" t="s">
        <v>50</v>
      </c>
    </row>
    <row r="390" spans="1:5" ht="15" customHeight="1" x14ac:dyDescent="0.2">
      <c r="B390" s="49">
        <v>11</v>
      </c>
      <c r="C390" s="100"/>
      <c r="D390" s="60" t="s">
        <v>92</v>
      </c>
      <c r="E390" s="52">
        <f>-2139-1540.2</f>
        <v>-3679.2</v>
      </c>
    </row>
    <row r="391" spans="1:5" ht="15" customHeight="1" x14ac:dyDescent="0.2">
      <c r="B391" s="49">
        <v>10</v>
      </c>
      <c r="C391" s="100"/>
      <c r="D391" s="101" t="s">
        <v>102</v>
      </c>
      <c r="E391" s="52">
        <f>-30966.42-13113.9</f>
        <v>-44080.32</v>
      </c>
    </row>
    <row r="392" spans="1:5" ht="15" customHeight="1" x14ac:dyDescent="0.2">
      <c r="B392" s="49">
        <v>11</v>
      </c>
      <c r="C392" s="100"/>
      <c r="D392" s="101" t="s">
        <v>102</v>
      </c>
      <c r="E392" s="52">
        <f>-123-7650</f>
        <v>-7773</v>
      </c>
    </row>
    <row r="393" spans="1:5" ht="15" customHeight="1" x14ac:dyDescent="0.2">
      <c r="B393" s="49">
        <v>307</v>
      </c>
      <c r="C393" s="100"/>
      <c r="D393" s="60" t="s">
        <v>92</v>
      </c>
      <c r="E393" s="52">
        <v>55532.52</v>
      </c>
    </row>
    <row r="394" spans="1:5" ht="15" customHeight="1" x14ac:dyDescent="0.2">
      <c r="B394" s="131"/>
      <c r="C394" s="91" t="s">
        <v>52</v>
      </c>
      <c r="D394" s="103"/>
      <c r="E394" s="104">
        <f>SUM(E390:E393)</f>
        <v>0</v>
      </c>
    </row>
    <row r="395" spans="1:5" ht="15" customHeight="1" x14ac:dyDescent="0.2"/>
    <row r="396" spans="1:5" ht="15" customHeight="1" x14ac:dyDescent="0.2"/>
    <row r="397" spans="1:5" ht="15" customHeight="1" x14ac:dyDescent="0.25">
      <c r="A397" s="57" t="s">
        <v>248</v>
      </c>
    </row>
    <row r="398" spans="1:5" ht="15" customHeight="1" x14ac:dyDescent="0.2">
      <c r="A398" s="212" t="s">
        <v>189</v>
      </c>
      <c r="B398" s="212"/>
      <c r="C398" s="212"/>
      <c r="D398" s="212"/>
      <c r="E398" s="212"/>
    </row>
    <row r="399" spans="1:5" ht="15" customHeight="1" x14ac:dyDescent="0.2">
      <c r="A399" s="212"/>
      <c r="B399" s="212"/>
      <c r="C399" s="212"/>
      <c r="D399" s="212"/>
      <c r="E399" s="212"/>
    </row>
    <row r="400" spans="1:5" ht="15" customHeight="1" x14ac:dyDescent="0.2">
      <c r="A400" s="209" t="s">
        <v>492</v>
      </c>
      <c r="B400" s="209"/>
      <c r="C400" s="209"/>
      <c r="D400" s="209"/>
      <c r="E400" s="209"/>
    </row>
    <row r="401" spans="1:5" ht="15" customHeight="1" x14ac:dyDescent="0.2">
      <c r="A401" s="209"/>
      <c r="B401" s="209"/>
      <c r="C401" s="209"/>
      <c r="D401" s="209"/>
      <c r="E401" s="209"/>
    </row>
    <row r="402" spans="1:5" ht="15" customHeight="1" x14ac:dyDescent="0.2">
      <c r="A402" s="209"/>
      <c r="B402" s="209"/>
      <c r="C402" s="209"/>
      <c r="D402" s="209"/>
      <c r="E402" s="209"/>
    </row>
    <row r="403" spans="1:5" ht="15" customHeight="1" x14ac:dyDescent="0.2">
      <c r="A403" s="209"/>
      <c r="B403" s="209"/>
      <c r="C403" s="209"/>
      <c r="D403" s="209"/>
      <c r="E403" s="209"/>
    </row>
    <row r="404" spans="1:5" ht="15" customHeight="1" x14ac:dyDescent="0.2">
      <c r="A404" s="209"/>
      <c r="B404" s="209"/>
      <c r="C404" s="209"/>
      <c r="D404" s="209"/>
      <c r="E404" s="209"/>
    </row>
    <row r="405" spans="1:5" ht="15" customHeight="1" x14ac:dyDescent="0.2">
      <c r="A405" s="209"/>
      <c r="B405" s="209"/>
      <c r="C405" s="209"/>
      <c r="D405" s="209"/>
      <c r="E405" s="209"/>
    </row>
    <row r="406" spans="1:5" ht="15" customHeight="1" x14ac:dyDescent="0.2">
      <c r="A406" s="209"/>
      <c r="B406" s="209"/>
      <c r="C406" s="209"/>
      <c r="D406" s="209"/>
      <c r="E406" s="209"/>
    </row>
    <row r="407" spans="1:5" ht="15" customHeight="1" x14ac:dyDescent="0.2">
      <c r="A407" s="209"/>
      <c r="B407" s="209"/>
      <c r="C407" s="209"/>
      <c r="D407" s="209"/>
      <c r="E407" s="209"/>
    </row>
    <row r="408" spans="1:5" ht="15" customHeight="1" x14ac:dyDescent="0.2">
      <c r="A408" s="209"/>
      <c r="B408" s="209"/>
      <c r="C408" s="209"/>
      <c r="D408" s="209"/>
      <c r="E408" s="209"/>
    </row>
    <row r="409" spans="1:5" ht="15" customHeight="1" x14ac:dyDescent="0.2"/>
    <row r="410" spans="1:5" ht="15" customHeight="1" x14ac:dyDescent="0.25">
      <c r="A410" s="79" t="s">
        <v>17</v>
      </c>
      <c r="B410" s="71"/>
      <c r="C410" s="71"/>
      <c r="D410" s="71"/>
      <c r="E410" s="82"/>
    </row>
    <row r="411" spans="1:5" ht="15" customHeight="1" x14ac:dyDescent="0.2">
      <c r="A411" s="81" t="s">
        <v>90</v>
      </c>
      <c r="B411" s="127"/>
      <c r="C411" s="127"/>
      <c r="D411" s="127"/>
      <c r="E411" s="82" t="s">
        <v>91</v>
      </c>
    </row>
    <row r="412" spans="1:5" ht="15" customHeight="1" x14ac:dyDescent="0.2"/>
    <row r="413" spans="1:5" ht="15" customHeight="1" x14ac:dyDescent="0.2">
      <c r="B413" s="46" t="s">
        <v>47</v>
      </c>
      <c r="C413" s="85" t="s">
        <v>48</v>
      </c>
      <c r="D413" s="128" t="s">
        <v>49</v>
      </c>
      <c r="E413" s="48" t="s">
        <v>50</v>
      </c>
    </row>
    <row r="414" spans="1:5" ht="15" customHeight="1" x14ac:dyDescent="0.2">
      <c r="B414" s="49">
        <v>307</v>
      </c>
      <c r="C414" s="100"/>
      <c r="D414" s="60" t="s">
        <v>92</v>
      </c>
      <c r="E414" s="52">
        <v>-19000</v>
      </c>
    </row>
    <row r="415" spans="1:5" ht="15" customHeight="1" x14ac:dyDescent="0.2">
      <c r="B415" s="49">
        <v>300</v>
      </c>
      <c r="C415" s="100"/>
      <c r="D415" s="60" t="s">
        <v>92</v>
      </c>
      <c r="E415" s="181">
        <v>19000</v>
      </c>
    </row>
    <row r="416" spans="1:5" ht="15" customHeight="1" x14ac:dyDescent="0.2">
      <c r="B416" s="131"/>
      <c r="C416" s="91" t="s">
        <v>52</v>
      </c>
      <c r="D416" s="103"/>
      <c r="E416" s="104">
        <f>SUM(E414:E415)</f>
        <v>0</v>
      </c>
    </row>
    <row r="417" spans="1:5" ht="15" customHeight="1" x14ac:dyDescent="0.2"/>
    <row r="418" spans="1:5" ht="15" customHeight="1" x14ac:dyDescent="0.25">
      <c r="A418" s="57" t="s">
        <v>249</v>
      </c>
    </row>
    <row r="419" spans="1:5" ht="15" customHeight="1" x14ac:dyDescent="0.2">
      <c r="A419" s="212" t="s">
        <v>189</v>
      </c>
      <c r="B419" s="212"/>
      <c r="C419" s="212"/>
      <c r="D419" s="212"/>
      <c r="E419" s="212"/>
    </row>
    <row r="420" spans="1:5" ht="15" customHeight="1" x14ac:dyDescent="0.2">
      <c r="A420" s="212"/>
      <c r="B420" s="212"/>
      <c r="C420" s="212"/>
      <c r="D420" s="212"/>
      <c r="E420" s="212"/>
    </row>
    <row r="421" spans="1:5" ht="15" customHeight="1" x14ac:dyDescent="0.2">
      <c r="A421" s="209" t="s">
        <v>493</v>
      </c>
      <c r="B421" s="209"/>
      <c r="C421" s="209"/>
      <c r="D421" s="209"/>
      <c r="E421" s="209"/>
    </row>
    <row r="422" spans="1:5" ht="15" customHeight="1" x14ac:dyDescent="0.2">
      <c r="A422" s="209"/>
      <c r="B422" s="209"/>
      <c r="C422" s="209"/>
      <c r="D422" s="209"/>
      <c r="E422" s="209"/>
    </row>
    <row r="423" spans="1:5" ht="15" customHeight="1" x14ac:dyDescent="0.2">
      <c r="A423" s="209"/>
      <c r="B423" s="209"/>
      <c r="C423" s="209"/>
      <c r="D423" s="209"/>
      <c r="E423" s="209"/>
    </row>
    <row r="424" spans="1:5" ht="15" customHeight="1" x14ac:dyDescent="0.2">
      <c r="A424" s="209"/>
      <c r="B424" s="209"/>
      <c r="C424" s="209"/>
      <c r="D424" s="209"/>
      <c r="E424" s="209"/>
    </row>
    <row r="425" spans="1:5" ht="15" customHeight="1" x14ac:dyDescent="0.2">
      <c r="A425" s="209"/>
      <c r="B425" s="209"/>
      <c r="C425" s="209"/>
      <c r="D425" s="209"/>
      <c r="E425" s="209"/>
    </row>
    <row r="426" spans="1:5" ht="15" customHeight="1" x14ac:dyDescent="0.2">
      <c r="A426" s="209"/>
      <c r="B426" s="209"/>
      <c r="C426" s="209"/>
      <c r="D426" s="209"/>
      <c r="E426" s="209"/>
    </row>
    <row r="427" spans="1:5" ht="15" customHeight="1" x14ac:dyDescent="0.2">
      <c r="A427" s="209"/>
      <c r="B427" s="209"/>
      <c r="C427" s="209"/>
      <c r="D427" s="209"/>
      <c r="E427" s="209"/>
    </row>
    <row r="428" spans="1:5" ht="15" customHeight="1" x14ac:dyDescent="0.2">
      <c r="A428" s="209"/>
      <c r="B428" s="209"/>
      <c r="C428" s="209"/>
      <c r="D428" s="209"/>
      <c r="E428" s="209"/>
    </row>
    <row r="429" spans="1:5" ht="15" customHeight="1" x14ac:dyDescent="0.2">
      <c r="A429" s="209"/>
      <c r="B429" s="209"/>
      <c r="C429" s="209"/>
      <c r="D429" s="209"/>
      <c r="E429" s="209"/>
    </row>
    <row r="430" spans="1:5" ht="15" customHeight="1" x14ac:dyDescent="0.2"/>
    <row r="431" spans="1:5" ht="15" customHeight="1" x14ac:dyDescent="0.25">
      <c r="A431" s="79" t="s">
        <v>17</v>
      </c>
      <c r="B431" s="71"/>
      <c r="C431" s="71"/>
      <c r="D431" s="71"/>
      <c r="E431" s="82"/>
    </row>
    <row r="432" spans="1:5" ht="15" customHeight="1" x14ac:dyDescent="0.2">
      <c r="A432" s="81" t="s">
        <v>90</v>
      </c>
      <c r="B432" s="127"/>
      <c r="C432" s="127"/>
      <c r="D432" s="127"/>
      <c r="E432" s="82" t="s">
        <v>91</v>
      </c>
    </row>
    <row r="433" spans="1:5" ht="15" customHeight="1" x14ac:dyDescent="0.2"/>
    <row r="434" spans="1:5" ht="15" customHeight="1" x14ac:dyDescent="0.2">
      <c r="B434" s="46" t="s">
        <v>47</v>
      </c>
      <c r="C434" s="85" t="s">
        <v>48</v>
      </c>
      <c r="D434" s="128" t="s">
        <v>49</v>
      </c>
      <c r="E434" s="48" t="s">
        <v>50</v>
      </c>
    </row>
    <row r="435" spans="1:5" ht="15" customHeight="1" x14ac:dyDescent="0.2">
      <c r="B435" s="49">
        <v>307</v>
      </c>
      <c r="C435" s="100"/>
      <c r="D435" s="60" t="s">
        <v>92</v>
      </c>
      <c r="E435" s="52">
        <v>-85000</v>
      </c>
    </row>
    <row r="436" spans="1:5" ht="15" customHeight="1" x14ac:dyDescent="0.2">
      <c r="B436" s="49">
        <v>11</v>
      </c>
      <c r="C436" s="100"/>
      <c r="D436" s="101" t="s">
        <v>92</v>
      </c>
      <c r="E436" s="52">
        <v>85000</v>
      </c>
    </row>
    <row r="437" spans="1:5" ht="15" customHeight="1" x14ac:dyDescent="0.2">
      <c r="B437" s="131"/>
      <c r="C437" s="91" t="s">
        <v>52</v>
      </c>
      <c r="D437" s="103"/>
      <c r="E437" s="104">
        <f>SUM(E435:E436)</f>
        <v>0</v>
      </c>
    </row>
    <row r="438" spans="1:5" ht="15" customHeight="1" x14ac:dyDescent="0.2"/>
    <row r="439" spans="1:5" ht="15" customHeight="1" x14ac:dyDescent="0.2"/>
    <row r="440" spans="1:5" ht="15" customHeight="1" x14ac:dyDescent="0.25">
      <c r="A440" s="57" t="s">
        <v>250</v>
      </c>
    </row>
    <row r="441" spans="1:5" ht="15" customHeight="1" x14ac:dyDescent="0.2">
      <c r="A441" s="212" t="s">
        <v>189</v>
      </c>
      <c r="B441" s="212"/>
      <c r="C441" s="212"/>
      <c r="D441" s="212"/>
      <c r="E441" s="212"/>
    </row>
    <row r="442" spans="1:5" ht="15" customHeight="1" x14ac:dyDescent="0.2">
      <c r="A442" s="212"/>
      <c r="B442" s="212"/>
      <c r="C442" s="212"/>
      <c r="D442" s="212"/>
      <c r="E442" s="212"/>
    </row>
    <row r="443" spans="1:5" ht="15" customHeight="1" x14ac:dyDescent="0.2">
      <c r="A443" s="209" t="s">
        <v>494</v>
      </c>
      <c r="B443" s="209"/>
      <c r="C443" s="209"/>
      <c r="D443" s="209"/>
      <c r="E443" s="209"/>
    </row>
    <row r="444" spans="1:5" ht="15" customHeight="1" x14ac:dyDescent="0.2">
      <c r="A444" s="209"/>
      <c r="B444" s="209"/>
      <c r="C444" s="209"/>
      <c r="D444" s="209"/>
      <c r="E444" s="209"/>
    </row>
    <row r="445" spans="1:5" ht="15" customHeight="1" x14ac:dyDescent="0.2">
      <c r="A445" s="209"/>
      <c r="B445" s="209"/>
      <c r="C445" s="209"/>
      <c r="D445" s="209"/>
      <c r="E445" s="209"/>
    </row>
    <row r="446" spans="1:5" ht="15" customHeight="1" x14ac:dyDescent="0.2">
      <c r="A446" s="209"/>
      <c r="B446" s="209"/>
      <c r="C446" s="209"/>
      <c r="D446" s="209"/>
      <c r="E446" s="209"/>
    </row>
    <row r="447" spans="1:5" ht="15" customHeight="1" x14ac:dyDescent="0.2">
      <c r="A447" s="209"/>
      <c r="B447" s="209"/>
      <c r="C447" s="209"/>
      <c r="D447" s="209"/>
      <c r="E447" s="209"/>
    </row>
    <row r="448" spans="1:5" ht="15" customHeight="1" x14ac:dyDescent="0.2">
      <c r="A448" s="209"/>
      <c r="B448" s="209"/>
      <c r="C448" s="209"/>
      <c r="D448" s="209"/>
      <c r="E448" s="209"/>
    </row>
    <row r="449" spans="1:5" ht="15" customHeight="1" x14ac:dyDescent="0.2">
      <c r="A449" s="209"/>
      <c r="B449" s="209"/>
      <c r="C449" s="209"/>
      <c r="D449" s="209"/>
      <c r="E449" s="209"/>
    </row>
    <row r="450" spans="1:5" ht="15" customHeight="1" x14ac:dyDescent="0.2">
      <c r="A450" s="209"/>
      <c r="B450" s="209"/>
      <c r="C450" s="209"/>
      <c r="D450" s="209"/>
      <c r="E450" s="209"/>
    </row>
    <row r="451" spans="1:5" ht="15" customHeight="1" x14ac:dyDescent="0.2">
      <c r="A451" s="209"/>
      <c r="B451" s="209"/>
      <c r="C451" s="209"/>
      <c r="D451" s="209"/>
      <c r="E451" s="209"/>
    </row>
    <row r="452" spans="1:5" ht="15" customHeight="1" x14ac:dyDescent="0.2">
      <c r="A452" s="209"/>
      <c r="B452" s="209"/>
      <c r="C452" s="209"/>
      <c r="D452" s="209"/>
      <c r="E452" s="209"/>
    </row>
    <row r="453" spans="1:5" ht="15" customHeight="1" x14ac:dyDescent="0.2">
      <c r="A453" s="209"/>
      <c r="B453" s="209"/>
      <c r="C453" s="209"/>
      <c r="D453" s="209"/>
      <c r="E453" s="209"/>
    </row>
    <row r="454" spans="1:5" ht="15" customHeight="1" x14ac:dyDescent="0.2"/>
    <row r="455" spans="1:5" ht="15" customHeight="1" x14ac:dyDescent="0.25">
      <c r="A455" s="79" t="s">
        <v>17</v>
      </c>
      <c r="B455" s="71"/>
      <c r="C455" s="71"/>
      <c r="D455" s="71"/>
      <c r="E455" s="82"/>
    </row>
    <row r="456" spans="1:5" ht="15" customHeight="1" x14ac:dyDescent="0.2">
      <c r="A456" s="81" t="s">
        <v>90</v>
      </c>
      <c r="B456" s="127"/>
      <c r="C456" s="127"/>
      <c r="D456" s="127"/>
      <c r="E456" s="82" t="s">
        <v>91</v>
      </c>
    </row>
    <row r="457" spans="1:5" ht="15" customHeight="1" x14ac:dyDescent="0.2"/>
    <row r="458" spans="1:5" ht="15" customHeight="1" x14ac:dyDescent="0.2">
      <c r="B458" s="46" t="s">
        <v>47</v>
      </c>
      <c r="C458" s="85" t="s">
        <v>48</v>
      </c>
      <c r="D458" s="128" t="s">
        <v>49</v>
      </c>
      <c r="E458" s="48" t="s">
        <v>50</v>
      </c>
    </row>
    <row r="459" spans="1:5" ht="15" customHeight="1" x14ac:dyDescent="0.2">
      <c r="B459" s="49">
        <v>307</v>
      </c>
      <c r="C459" s="100"/>
      <c r="D459" s="60" t="s">
        <v>92</v>
      </c>
      <c r="E459" s="52">
        <v>-464000</v>
      </c>
    </row>
    <row r="460" spans="1:5" ht="15" customHeight="1" x14ac:dyDescent="0.2">
      <c r="B460" s="49">
        <v>10</v>
      </c>
      <c r="C460" s="100"/>
      <c r="D460" s="60" t="s">
        <v>92</v>
      </c>
      <c r="E460" s="52">
        <v>80000</v>
      </c>
    </row>
    <row r="461" spans="1:5" ht="15" customHeight="1" x14ac:dyDescent="0.2">
      <c r="B461" s="49">
        <v>10</v>
      </c>
      <c r="C461" s="100"/>
      <c r="D461" s="101" t="s">
        <v>102</v>
      </c>
      <c r="E461" s="52">
        <v>234000</v>
      </c>
    </row>
    <row r="462" spans="1:5" ht="15" customHeight="1" x14ac:dyDescent="0.2">
      <c r="B462" s="49">
        <v>303</v>
      </c>
      <c r="C462" s="100"/>
      <c r="D462" s="60" t="s">
        <v>92</v>
      </c>
      <c r="E462" s="52">
        <v>150000</v>
      </c>
    </row>
    <row r="463" spans="1:5" ht="15" customHeight="1" x14ac:dyDescent="0.2">
      <c r="B463" s="131"/>
      <c r="C463" s="91" t="s">
        <v>52</v>
      </c>
      <c r="D463" s="103"/>
      <c r="E463" s="104">
        <f>SUM(E459:E462)</f>
        <v>0</v>
      </c>
    </row>
    <row r="464" spans="1:5" ht="15" customHeight="1" x14ac:dyDescent="0.2"/>
    <row r="465" spans="1:5" ht="15" customHeight="1" x14ac:dyDescent="0.2"/>
    <row r="466" spans="1:5" ht="15" customHeight="1" x14ac:dyDescent="0.2"/>
    <row r="467" spans="1:5" ht="15" customHeight="1" x14ac:dyDescent="0.2"/>
    <row r="468" spans="1:5" ht="15" customHeight="1" x14ac:dyDescent="0.2"/>
    <row r="469" spans="1:5" ht="15" customHeight="1" x14ac:dyDescent="0.2"/>
    <row r="470" spans="1:5" ht="15" customHeight="1" x14ac:dyDescent="0.25">
      <c r="A470" s="57" t="s">
        <v>251</v>
      </c>
    </row>
    <row r="471" spans="1:5" ht="15" customHeight="1" x14ac:dyDescent="0.2">
      <c r="A471" s="210" t="s">
        <v>104</v>
      </c>
      <c r="B471" s="210"/>
      <c r="C471" s="210"/>
      <c r="D471" s="210"/>
      <c r="E471" s="210"/>
    </row>
    <row r="472" spans="1:5" ht="15" customHeight="1" x14ac:dyDescent="0.2">
      <c r="A472" s="209" t="s">
        <v>252</v>
      </c>
      <c r="B472" s="209"/>
      <c r="C472" s="209"/>
      <c r="D472" s="209"/>
      <c r="E472" s="209"/>
    </row>
    <row r="473" spans="1:5" ht="15" customHeight="1" x14ac:dyDescent="0.2">
      <c r="A473" s="209"/>
      <c r="B473" s="209"/>
      <c r="C473" s="209"/>
      <c r="D473" s="209"/>
      <c r="E473" s="209"/>
    </row>
    <row r="474" spans="1:5" ht="15" customHeight="1" x14ac:dyDescent="0.2">
      <c r="A474" s="209"/>
      <c r="B474" s="209"/>
      <c r="C474" s="209"/>
      <c r="D474" s="209"/>
      <c r="E474" s="209"/>
    </row>
    <row r="475" spans="1:5" ht="15" customHeight="1" x14ac:dyDescent="0.2">
      <c r="A475" s="209"/>
      <c r="B475" s="209"/>
      <c r="C475" s="209"/>
      <c r="D475" s="209"/>
      <c r="E475" s="209"/>
    </row>
    <row r="476" spans="1:5" ht="15" customHeight="1" x14ac:dyDescent="0.2">
      <c r="A476" s="209"/>
      <c r="B476" s="209"/>
      <c r="C476" s="209"/>
      <c r="D476" s="209"/>
      <c r="E476" s="209"/>
    </row>
    <row r="477" spans="1:5" ht="15" customHeight="1" x14ac:dyDescent="0.2">
      <c r="A477" s="209"/>
      <c r="B477" s="209"/>
      <c r="C477" s="209"/>
      <c r="D477" s="209"/>
      <c r="E477" s="209"/>
    </row>
    <row r="478" spans="1:5" ht="15" customHeight="1" x14ac:dyDescent="0.2">
      <c r="A478" s="209"/>
      <c r="B478" s="209"/>
      <c r="C478" s="209"/>
      <c r="D478" s="209"/>
      <c r="E478" s="209"/>
    </row>
    <row r="479" spans="1:5" ht="15" customHeight="1" x14ac:dyDescent="0.2">
      <c r="A479" s="209"/>
      <c r="B479" s="209"/>
      <c r="C479" s="209"/>
      <c r="D479" s="209"/>
      <c r="E479" s="209"/>
    </row>
    <row r="480" spans="1:5" ht="15" customHeight="1" x14ac:dyDescent="0.2">
      <c r="A480" s="209"/>
      <c r="B480" s="209"/>
      <c r="C480" s="209"/>
      <c r="D480" s="209"/>
      <c r="E480" s="209"/>
    </row>
    <row r="481" spans="1:5" ht="15" customHeight="1" x14ac:dyDescent="0.2">
      <c r="A481" s="209"/>
      <c r="B481" s="209"/>
      <c r="C481" s="209"/>
      <c r="D481" s="209"/>
      <c r="E481" s="209"/>
    </row>
    <row r="482" spans="1:5" ht="15" customHeight="1" x14ac:dyDescent="0.2">
      <c r="A482" s="209"/>
      <c r="B482" s="209"/>
      <c r="C482" s="209"/>
      <c r="D482" s="209"/>
      <c r="E482" s="209"/>
    </row>
    <row r="483" spans="1:5" ht="15" customHeight="1" x14ac:dyDescent="0.2">
      <c r="A483" s="209"/>
      <c r="B483" s="209"/>
      <c r="C483" s="209"/>
      <c r="D483" s="209"/>
      <c r="E483" s="209"/>
    </row>
    <row r="484" spans="1:5" ht="15" customHeight="1" x14ac:dyDescent="0.2"/>
    <row r="485" spans="1:5" ht="15" customHeight="1" x14ac:dyDescent="0.25">
      <c r="A485" s="79" t="s">
        <v>1</v>
      </c>
      <c r="B485" s="71"/>
      <c r="C485" s="71"/>
      <c r="D485" s="71"/>
      <c r="E485" s="71"/>
    </row>
    <row r="486" spans="1:5" ht="15" customHeight="1" x14ac:dyDescent="0.2">
      <c r="A486" s="133" t="s">
        <v>90</v>
      </c>
      <c r="B486" s="58"/>
      <c r="C486" s="58"/>
      <c r="D486" s="58"/>
      <c r="E486" s="44" t="s">
        <v>91</v>
      </c>
    </row>
    <row r="487" spans="1:5" ht="15" customHeight="1" x14ac:dyDescent="0.25">
      <c r="A487" s="82"/>
      <c r="B487" s="79"/>
      <c r="C487" s="71"/>
      <c r="D487" s="71"/>
      <c r="E487" s="84"/>
    </row>
    <row r="488" spans="1:5" ht="15" customHeight="1" x14ac:dyDescent="0.2">
      <c r="B488" s="46" t="s">
        <v>47</v>
      </c>
      <c r="C488" s="85" t="s">
        <v>48</v>
      </c>
      <c r="D488" s="86" t="s">
        <v>49</v>
      </c>
      <c r="E488" s="48" t="s">
        <v>50</v>
      </c>
    </row>
    <row r="489" spans="1:5" ht="15" customHeight="1" x14ac:dyDescent="0.2">
      <c r="B489" s="125">
        <v>302</v>
      </c>
      <c r="C489" s="126">
        <v>6172</v>
      </c>
      <c r="D489" s="175" t="s">
        <v>232</v>
      </c>
      <c r="E489" s="108">
        <v>-28077</v>
      </c>
    </row>
    <row r="490" spans="1:5" ht="15" customHeight="1" x14ac:dyDescent="0.2">
      <c r="B490" s="125"/>
      <c r="C490" s="91" t="s">
        <v>52</v>
      </c>
      <c r="D490" s="92"/>
      <c r="E490" s="93">
        <f>SUM(E489:E489)</f>
        <v>-28077</v>
      </c>
    </row>
    <row r="491" spans="1:5" ht="15" customHeight="1" x14ac:dyDescent="0.2"/>
    <row r="492" spans="1:5" ht="15" customHeight="1" x14ac:dyDescent="0.25">
      <c r="A492" s="79" t="s">
        <v>17</v>
      </c>
      <c r="B492" s="71"/>
      <c r="C492" s="71"/>
      <c r="D492" s="71"/>
      <c r="E492" s="82"/>
    </row>
    <row r="493" spans="1:5" ht="15" customHeight="1" x14ac:dyDescent="0.2">
      <c r="A493" s="81" t="s">
        <v>90</v>
      </c>
      <c r="B493" s="127"/>
      <c r="C493" s="127"/>
      <c r="D493" s="127"/>
      <c r="E493" s="82" t="s">
        <v>91</v>
      </c>
    </row>
    <row r="494" spans="1:5" ht="15" customHeight="1" x14ac:dyDescent="0.2"/>
    <row r="495" spans="1:5" ht="15" customHeight="1" x14ac:dyDescent="0.2">
      <c r="B495" s="46" t="s">
        <v>47</v>
      </c>
      <c r="C495" s="85" t="s">
        <v>48</v>
      </c>
      <c r="D495" s="128" t="s">
        <v>49</v>
      </c>
      <c r="E495" s="48" t="s">
        <v>50</v>
      </c>
    </row>
    <row r="496" spans="1:5" ht="15" customHeight="1" x14ac:dyDescent="0.2">
      <c r="B496" s="49">
        <v>307</v>
      </c>
      <c r="C496" s="100"/>
      <c r="D496" s="60" t="s">
        <v>92</v>
      </c>
      <c r="E496" s="52">
        <v>-143468</v>
      </c>
    </row>
    <row r="497" spans="1:7" ht="15" customHeight="1" x14ac:dyDescent="0.2">
      <c r="B497" s="49">
        <v>302</v>
      </c>
      <c r="C497" s="100"/>
      <c r="D497" s="60" t="s">
        <v>92</v>
      </c>
      <c r="E497" s="52">
        <v>-35096</v>
      </c>
    </row>
    <row r="498" spans="1:7" ht="15" customHeight="1" x14ac:dyDescent="0.2">
      <c r="B498" s="49">
        <v>300</v>
      </c>
      <c r="C498" s="100"/>
      <c r="D498" s="101" t="s">
        <v>102</v>
      </c>
      <c r="E498" s="52">
        <v>117000</v>
      </c>
    </row>
    <row r="499" spans="1:7" ht="15" customHeight="1" x14ac:dyDescent="0.2">
      <c r="B499" s="49">
        <v>301</v>
      </c>
      <c r="C499" s="100"/>
      <c r="D499" s="60" t="s">
        <v>92</v>
      </c>
      <c r="E499" s="52">
        <v>26468</v>
      </c>
    </row>
    <row r="500" spans="1:7" ht="15" customHeight="1" x14ac:dyDescent="0.2">
      <c r="B500" s="131"/>
      <c r="C500" s="91" t="s">
        <v>52</v>
      </c>
      <c r="D500" s="103"/>
      <c r="E500" s="104">
        <f>SUM(E496:E499)</f>
        <v>-35096</v>
      </c>
    </row>
    <row r="501" spans="1:7" ht="15" customHeight="1" x14ac:dyDescent="0.2"/>
    <row r="502" spans="1:7" ht="15" customHeight="1" x14ac:dyDescent="0.25">
      <c r="A502" s="79" t="s">
        <v>17</v>
      </c>
      <c r="B502" s="71"/>
      <c r="C502" s="71"/>
      <c r="D502" s="71"/>
      <c r="E502" s="71"/>
    </row>
    <row r="503" spans="1:7" ht="15" customHeight="1" x14ac:dyDescent="0.2">
      <c r="A503" s="81" t="s">
        <v>64</v>
      </c>
      <c r="B503" s="71"/>
      <c r="C503" s="71"/>
      <c r="D503" s="71"/>
      <c r="E503" s="72" t="s">
        <v>65</v>
      </c>
    </row>
    <row r="504" spans="1:7" ht="15" customHeight="1" x14ac:dyDescent="0.25">
      <c r="A504" s="79"/>
      <c r="B504" s="82"/>
      <c r="C504" s="71"/>
      <c r="D504" s="71"/>
      <c r="E504" s="84"/>
    </row>
    <row r="505" spans="1:7" ht="15" customHeight="1" x14ac:dyDescent="0.2">
      <c r="A505" s="111"/>
      <c r="B505" s="111"/>
      <c r="C505" s="85" t="s">
        <v>48</v>
      </c>
      <c r="D505" s="59" t="s">
        <v>54</v>
      </c>
      <c r="E505" s="48" t="s">
        <v>50</v>
      </c>
    </row>
    <row r="506" spans="1:7" ht="15" customHeight="1" x14ac:dyDescent="0.2">
      <c r="A506" s="129"/>
      <c r="B506" s="113"/>
      <c r="C506" s="132">
        <v>6409</v>
      </c>
      <c r="D506" s="143" t="s">
        <v>86</v>
      </c>
      <c r="E506" s="150">
        <v>7019</v>
      </c>
    </row>
    <row r="507" spans="1:7" ht="15" customHeight="1" x14ac:dyDescent="0.2">
      <c r="A507" s="130"/>
      <c r="B507" s="151"/>
      <c r="C507" s="91" t="s">
        <v>52</v>
      </c>
      <c r="D507" s="92"/>
      <c r="E507" s="93">
        <f>E506</f>
        <v>7019</v>
      </c>
      <c r="G507" s="70">
        <f>+E500-E490</f>
        <v>-7019</v>
      </c>
    </row>
    <row r="508" spans="1:7" ht="15" customHeight="1" x14ac:dyDescent="0.2"/>
    <row r="509" spans="1:7" ht="15" customHeight="1" x14ac:dyDescent="0.2"/>
    <row r="510" spans="1:7" ht="15" customHeight="1" x14ac:dyDescent="0.25">
      <c r="A510" s="57" t="s">
        <v>253</v>
      </c>
    </row>
    <row r="511" spans="1:7" ht="15" customHeight="1" x14ac:dyDescent="0.2">
      <c r="A511" s="212" t="s">
        <v>175</v>
      </c>
      <c r="B511" s="212"/>
      <c r="C511" s="212"/>
      <c r="D511" s="212"/>
      <c r="E511" s="212"/>
    </row>
    <row r="512" spans="1:7" ht="15" customHeight="1" x14ac:dyDescent="0.2">
      <c r="A512" s="212"/>
      <c r="B512" s="212"/>
      <c r="C512" s="212"/>
      <c r="D512" s="212"/>
      <c r="E512" s="212"/>
    </row>
    <row r="513" spans="1:5" ht="15" customHeight="1" x14ac:dyDescent="0.2">
      <c r="A513" s="209" t="s">
        <v>254</v>
      </c>
      <c r="B513" s="209"/>
      <c r="C513" s="209"/>
      <c r="D513" s="209"/>
      <c r="E513" s="209"/>
    </row>
    <row r="514" spans="1:5" ht="15" customHeight="1" x14ac:dyDescent="0.2">
      <c r="A514" s="209"/>
      <c r="B514" s="209"/>
      <c r="C514" s="209"/>
      <c r="D514" s="209"/>
      <c r="E514" s="209"/>
    </row>
    <row r="515" spans="1:5" ht="15" customHeight="1" x14ac:dyDescent="0.2">
      <c r="A515" s="209"/>
      <c r="B515" s="209"/>
      <c r="C515" s="209"/>
      <c r="D515" s="209"/>
      <c r="E515" s="209"/>
    </row>
    <row r="516" spans="1:5" ht="15" customHeight="1" x14ac:dyDescent="0.2">
      <c r="A516" s="209"/>
      <c r="B516" s="209"/>
      <c r="C516" s="209"/>
      <c r="D516" s="209"/>
      <c r="E516" s="209"/>
    </row>
    <row r="517" spans="1:5" ht="15" customHeight="1" x14ac:dyDescent="0.2">
      <c r="A517" s="209"/>
      <c r="B517" s="209"/>
      <c r="C517" s="209"/>
      <c r="D517" s="209"/>
      <c r="E517" s="209"/>
    </row>
    <row r="518" spans="1:5" ht="15" customHeight="1" x14ac:dyDescent="0.2">
      <c r="A518" s="209"/>
      <c r="B518" s="209"/>
      <c r="C518" s="209"/>
      <c r="D518" s="209"/>
      <c r="E518" s="209"/>
    </row>
    <row r="519" spans="1:5" ht="15" customHeight="1" x14ac:dyDescent="0.2"/>
    <row r="520" spans="1:5" ht="15" customHeight="1" x14ac:dyDescent="0.2"/>
    <row r="521" spans="1:5" ht="15" customHeight="1" x14ac:dyDescent="0.2"/>
    <row r="522" spans="1:5" ht="15" customHeight="1" x14ac:dyDescent="0.25">
      <c r="A522" s="40" t="s">
        <v>17</v>
      </c>
      <c r="B522" s="41"/>
      <c r="C522" s="41"/>
      <c r="D522" s="82"/>
      <c r="E522" s="82"/>
    </row>
    <row r="523" spans="1:5" ht="15" customHeight="1" x14ac:dyDescent="0.2">
      <c r="A523" s="42" t="s">
        <v>73</v>
      </c>
      <c r="B523" s="41"/>
      <c r="C523" s="41"/>
      <c r="D523" s="41"/>
      <c r="E523" s="43" t="s">
        <v>227</v>
      </c>
    </row>
    <row r="524" spans="1:5" ht="15" customHeight="1" x14ac:dyDescent="0.2">
      <c r="A524" s="44"/>
      <c r="B524" s="123"/>
      <c r="C524" s="41"/>
      <c r="D524" s="44"/>
      <c r="E524" s="124"/>
    </row>
    <row r="525" spans="1:5" ht="15" customHeight="1" x14ac:dyDescent="0.2">
      <c r="A525" s="97"/>
      <c r="B525" s="97"/>
      <c r="C525" s="46" t="s">
        <v>48</v>
      </c>
      <c r="D525" s="59" t="s">
        <v>54</v>
      </c>
      <c r="E525" s="46" t="s">
        <v>50</v>
      </c>
    </row>
    <row r="526" spans="1:5" ht="15" customHeight="1" x14ac:dyDescent="0.2">
      <c r="A526" s="112"/>
      <c r="B526" s="113"/>
      <c r="C526" s="100">
        <v>3122</v>
      </c>
      <c r="D526" s="101" t="s">
        <v>99</v>
      </c>
      <c r="E526" s="52">
        <v>-120000</v>
      </c>
    </row>
    <row r="527" spans="1:5" ht="15" customHeight="1" x14ac:dyDescent="0.2">
      <c r="A527" s="112"/>
      <c r="B527" s="113"/>
      <c r="C527" s="100">
        <v>2143</v>
      </c>
      <c r="D527" s="101" t="s">
        <v>78</v>
      </c>
      <c r="E527" s="52">
        <v>120000</v>
      </c>
    </row>
    <row r="528" spans="1:5" ht="15" customHeight="1" x14ac:dyDescent="0.2">
      <c r="A528" s="61"/>
      <c r="B528" s="41"/>
      <c r="C528" s="54" t="s">
        <v>52</v>
      </c>
      <c r="D528" s="63"/>
      <c r="E528" s="64">
        <f>SUM(E526:E527)</f>
        <v>0</v>
      </c>
    </row>
    <row r="529" spans="1:5" ht="15" customHeight="1" x14ac:dyDescent="0.2"/>
    <row r="530" spans="1:5" ht="15" customHeight="1" x14ac:dyDescent="0.2"/>
    <row r="531" spans="1:5" ht="15" customHeight="1" x14ac:dyDescent="0.25">
      <c r="A531" s="57" t="s">
        <v>255</v>
      </c>
    </row>
    <row r="532" spans="1:5" ht="15" customHeight="1" x14ac:dyDescent="0.2">
      <c r="A532" s="212" t="s">
        <v>137</v>
      </c>
      <c r="B532" s="212"/>
      <c r="C532" s="212"/>
      <c r="D532" s="212"/>
      <c r="E532" s="212"/>
    </row>
    <row r="533" spans="1:5" ht="15" customHeight="1" x14ac:dyDescent="0.2">
      <c r="A533" s="212"/>
      <c r="B533" s="212"/>
      <c r="C533" s="212"/>
      <c r="D533" s="212"/>
      <c r="E533" s="212"/>
    </row>
    <row r="534" spans="1:5" ht="15" customHeight="1" x14ac:dyDescent="0.2">
      <c r="A534" s="209" t="s">
        <v>495</v>
      </c>
      <c r="B534" s="209"/>
      <c r="C534" s="209"/>
      <c r="D534" s="209"/>
      <c r="E534" s="209"/>
    </row>
    <row r="535" spans="1:5" ht="15" customHeight="1" x14ac:dyDescent="0.2">
      <c r="A535" s="209"/>
      <c r="B535" s="209"/>
      <c r="C535" s="209"/>
      <c r="D535" s="209"/>
      <c r="E535" s="209"/>
    </row>
    <row r="536" spans="1:5" ht="15" customHeight="1" x14ac:dyDescent="0.2">
      <c r="A536" s="209"/>
      <c r="B536" s="209"/>
      <c r="C536" s="209"/>
      <c r="D536" s="209"/>
      <c r="E536" s="209"/>
    </row>
    <row r="537" spans="1:5" ht="15" customHeight="1" x14ac:dyDescent="0.2">
      <c r="A537" s="209"/>
      <c r="B537" s="209"/>
      <c r="C537" s="209"/>
      <c r="D537" s="209"/>
      <c r="E537" s="209"/>
    </row>
    <row r="538" spans="1:5" ht="15" customHeight="1" x14ac:dyDescent="0.2">
      <c r="A538" s="209"/>
      <c r="B538" s="209"/>
      <c r="C538" s="209"/>
      <c r="D538" s="209"/>
      <c r="E538" s="209"/>
    </row>
    <row r="539" spans="1:5" ht="15" customHeight="1" x14ac:dyDescent="0.2">
      <c r="A539" s="209"/>
      <c r="B539" s="209"/>
      <c r="C539" s="209"/>
      <c r="D539" s="209"/>
      <c r="E539" s="209"/>
    </row>
    <row r="540" spans="1:5" ht="15" customHeight="1" x14ac:dyDescent="0.2">
      <c r="A540" s="209"/>
      <c r="B540" s="209"/>
      <c r="C540" s="209"/>
      <c r="D540" s="209"/>
      <c r="E540" s="209"/>
    </row>
    <row r="541" spans="1:5" ht="15" customHeight="1" x14ac:dyDescent="0.2">
      <c r="A541" s="209"/>
      <c r="B541" s="209"/>
      <c r="C541" s="209"/>
      <c r="D541" s="209"/>
      <c r="E541" s="209"/>
    </row>
    <row r="542" spans="1:5" ht="15" customHeight="1" x14ac:dyDescent="0.2">
      <c r="A542" s="82"/>
      <c r="B542" s="94"/>
      <c r="C542" s="82"/>
      <c r="D542" s="82"/>
      <c r="E542" s="82"/>
    </row>
    <row r="543" spans="1:5" ht="15" customHeight="1" x14ac:dyDescent="0.25">
      <c r="A543" s="79" t="s">
        <v>17</v>
      </c>
      <c r="B543" s="71"/>
      <c r="C543" s="71"/>
      <c r="D543" s="71"/>
      <c r="E543" s="71"/>
    </row>
    <row r="544" spans="1:5" ht="15" customHeight="1" x14ac:dyDescent="0.2">
      <c r="A544" s="81" t="s">
        <v>64</v>
      </c>
      <c r="B544" s="71"/>
      <c r="C544" s="71"/>
      <c r="D544" s="71"/>
      <c r="E544" s="72" t="s">
        <v>65</v>
      </c>
    </row>
    <row r="545" spans="1:5" ht="15" customHeight="1" x14ac:dyDescent="0.25">
      <c r="A545" s="79"/>
      <c r="B545" s="82"/>
      <c r="C545" s="71"/>
      <c r="D545" s="71"/>
      <c r="E545" s="84"/>
    </row>
    <row r="546" spans="1:5" ht="15" customHeight="1" x14ac:dyDescent="0.2">
      <c r="A546" s="111"/>
      <c r="B546" s="111"/>
      <c r="C546" s="85" t="s">
        <v>48</v>
      </c>
      <c r="D546" s="59" t="s">
        <v>54</v>
      </c>
      <c r="E546" s="48" t="s">
        <v>50</v>
      </c>
    </row>
    <row r="547" spans="1:5" ht="15" customHeight="1" x14ac:dyDescent="0.2">
      <c r="A547" s="129"/>
      <c r="B547" s="113"/>
      <c r="C547" s="132">
        <v>6409</v>
      </c>
      <c r="D547" s="67" t="s">
        <v>55</v>
      </c>
      <c r="E547" s="150">
        <v>-60000</v>
      </c>
    </row>
    <row r="548" spans="1:5" ht="15" customHeight="1" x14ac:dyDescent="0.2">
      <c r="A548" s="130"/>
      <c r="B548" s="151"/>
      <c r="C548" s="91" t="s">
        <v>52</v>
      </c>
      <c r="D548" s="92"/>
      <c r="E548" s="93">
        <f>E547</f>
        <v>-60000</v>
      </c>
    </row>
    <row r="549" spans="1:5" ht="15" customHeight="1" x14ac:dyDescent="0.2">
      <c r="A549" s="82"/>
      <c r="B549" s="94"/>
      <c r="C549" s="82"/>
      <c r="D549" s="82"/>
      <c r="E549" s="82"/>
    </row>
    <row r="550" spans="1:5" ht="15" customHeight="1" x14ac:dyDescent="0.25">
      <c r="A550" s="79" t="s">
        <v>17</v>
      </c>
      <c r="B550" s="80"/>
      <c r="C550" s="71"/>
      <c r="D550" s="71"/>
      <c r="E550" s="71"/>
    </row>
    <row r="551" spans="1:5" ht="15" customHeight="1" x14ac:dyDescent="0.2">
      <c r="A551" s="81" t="s">
        <v>67</v>
      </c>
      <c r="B551" s="71"/>
      <c r="C551" s="71"/>
      <c r="D551" s="71"/>
      <c r="E551" s="72" t="s">
        <v>68</v>
      </c>
    </row>
    <row r="552" spans="1:5" ht="15" customHeight="1" x14ac:dyDescent="0.2">
      <c r="A552" s="82"/>
      <c r="B552" s="95"/>
      <c r="C552" s="71"/>
      <c r="D552" s="82"/>
      <c r="E552" s="96"/>
    </row>
    <row r="553" spans="1:5" ht="15" customHeight="1" x14ac:dyDescent="0.2">
      <c r="B553" s="97"/>
      <c r="C553" s="85" t="s">
        <v>48</v>
      </c>
      <c r="D553" s="98" t="s">
        <v>54</v>
      </c>
      <c r="E553" s="85" t="s">
        <v>50</v>
      </c>
    </row>
    <row r="554" spans="1:5" ht="15" customHeight="1" x14ac:dyDescent="0.2">
      <c r="B554" s="99"/>
      <c r="C554" s="107">
        <v>3429</v>
      </c>
      <c r="D554" s="67" t="s">
        <v>55</v>
      </c>
      <c r="E554" s="68">
        <v>60000</v>
      </c>
    </row>
    <row r="555" spans="1:5" ht="15" customHeight="1" x14ac:dyDescent="0.2">
      <c r="B555" s="102"/>
      <c r="C555" s="91" t="s">
        <v>52</v>
      </c>
      <c r="D555" s="103"/>
      <c r="E555" s="104">
        <f>SUM(E554:E554)</f>
        <v>60000</v>
      </c>
    </row>
    <row r="556" spans="1:5" ht="15" customHeight="1" x14ac:dyDescent="0.2"/>
    <row r="557" spans="1:5" ht="15" customHeight="1" x14ac:dyDescent="0.2"/>
    <row r="558" spans="1:5" ht="15" customHeight="1" x14ac:dyDescent="0.25">
      <c r="A558" s="57" t="s">
        <v>256</v>
      </c>
    </row>
    <row r="559" spans="1:5" ht="15" customHeight="1" x14ac:dyDescent="0.2">
      <c r="A559" s="210" t="s">
        <v>42</v>
      </c>
      <c r="B559" s="210"/>
      <c r="C559" s="210"/>
      <c r="D559" s="210"/>
      <c r="E559" s="210"/>
    </row>
    <row r="560" spans="1:5" ht="15" customHeight="1" x14ac:dyDescent="0.2">
      <c r="A560" s="210" t="s">
        <v>200</v>
      </c>
      <c r="B560" s="210"/>
      <c r="C560" s="210"/>
      <c r="D560" s="210"/>
      <c r="E560" s="210"/>
    </row>
    <row r="561" spans="1:5" ht="15" customHeight="1" x14ac:dyDescent="0.2">
      <c r="A561" s="209" t="s">
        <v>257</v>
      </c>
      <c r="B561" s="209"/>
      <c r="C561" s="209"/>
      <c r="D561" s="209"/>
      <c r="E561" s="209"/>
    </row>
    <row r="562" spans="1:5" ht="15" customHeight="1" x14ac:dyDescent="0.2">
      <c r="A562" s="209"/>
      <c r="B562" s="209"/>
      <c r="C562" s="209"/>
      <c r="D562" s="209"/>
      <c r="E562" s="209"/>
    </row>
    <row r="563" spans="1:5" ht="15" customHeight="1" x14ac:dyDescent="0.2">
      <c r="A563" s="209"/>
      <c r="B563" s="209"/>
      <c r="C563" s="209"/>
      <c r="D563" s="209"/>
      <c r="E563" s="209"/>
    </row>
    <row r="564" spans="1:5" ht="15" customHeight="1" x14ac:dyDescent="0.2">
      <c r="A564" s="209"/>
      <c r="B564" s="209"/>
      <c r="C564" s="209"/>
      <c r="D564" s="209"/>
      <c r="E564" s="209"/>
    </row>
    <row r="565" spans="1:5" ht="15" customHeight="1" x14ac:dyDescent="0.2">
      <c r="A565" s="209"/>
      <c r="B565" s="209"/>
      <c r="C565" s="209"/>
      <c r="D565" s="209"/>
      <c r="E565" s="209"/>
    </row>
    <row r="566" spans="1:5" ht="15" customHeight="1" x14ac:dyDescent="0.2">
      <c r="A566" s="209"/>
      <c r="B566" s="209"/>
      <c r="C566" s="209"/>
      <c r="D566" s="209"/>
      <c r="E566" s="209"/>
    </row>
    <row r="567" spans="1:5" ht="15" customHeight="1" x14ac:dyDescent="0.2">
      <c r="A567" s="115"/>
      <c r="B567" s="115"/>
      <c r="C567" s="115"/>
      <c r="D567" s="115"/>
      <c r="E567" s="115"/>
    </row>
    <row r="568" spans="1:5" ht="15" customHeight="1" x14ac:dyDescent="0.2">
      <c r="A568" s="115"/>
      <c r="B568" s="115"/>
      <c r="C568" s="115"/>
      <c r="D568" s="115"/>
      <c r="E568" s="115"/>
    </row>
    <row r="569" spans="1:5" ht="15" customHeight="1" x14ac:dyDescent="0.2">
      <c r="A569" s="115"/>
      <c r="B569" s="115"/>
      <c r="C569" s="115"/>
      <c r="D569" s="115"/>
      <c r="E569" s="115"/>
    </row>
    <row r="570" spans="1:5" ht="15" customHeight="1" x14ac:dyDescent="0.2">
      <c r="A570" s="115"/>
      <c r="B570" s="115"/>
      <c r="C570" s="115"/>
      <c r="D570" s="115"/>
      <c r="E570" s="115"/>
    </row>
    <row r="571" spans="1:5" ht="15" customHeight="1" x14ac:dyDescent="0.2">
      <c r="A571" s="115"/>
      <c r="B571" s="115"/>
      <c r="C571" s="115"/>
      <c r="D571" s="115"/>
      <c r="E571" s="115"/>
    </row>
    <row r="572" spans="1:5" ht="15" customHeight="1" x14ac:dyDescent="0.2">
      <c r="A572" s="115"/>
      <c r="B572" s="115"/>
      <c r="C572" s="115"/>
      <c r="D572" s="115"/>
      <c r="E572" s="115"/>
    </row>
    <row r="573" spans="1:5" ht="15" customHeight="1" x14ac:dyDescent="0.2">
      <c r="A573" s="115"/>
      <c r="B573" s="115"/>
      <c r="C573" s="115"/>
      <c r="D573" s="115"/>
      <c r="E573" s="115"/>
    </row>
    <row r="574" spans="1:5" ht="15" customHeight="1" x14ac:dyDescent="0.25">
      <c r="A574" s="40" t="s">
        <v>1</v>
      </c>
      <c r="B574" s="41"/>
      <c r="C574" s="41"/>
      <c r="D574" s="41"/>
      <c r="E574" s="41"/>
    </row>
    <row r="575" spans="1:5" ht="15" customHeight="1" x14ac:dyDescent="0.2">
      <c r="A575" s="81" t="s">
        <v>64</v>
      </c>
      <c r="B575" s="41"/>
      <c r="C575" s="41"/>
      <c r="D575" s="41"/>
      <c r="E575" s="43" t="s">
        <v>65</v>
      </c>
    </row>
    <row r="576" spans="1:5" ht="15" customHeight="1" x14ac:dyDescent="0.25">
      <c r="A576" s="82"/>
      <c r="B576" s="79"/>
      <c r="C576" s="71"/>
      <c r="D576" s="71"/>
      <c r="E576" s="84"/>
    </row>
    <row r="577" spans="1:5" ht="15" customHeight="1" x14ac:dyDescent="0.2">
      <c r="B577" s="85" t="s">
        <v>47</v>
      </c>
      <c r="C577" s="85" t="s">
        <v>48</v>
      </c>
      <c r="D577" s="86" t="s">
        <v>49</v>
      </c>
      <c r="E577" s="48" t="s">
        <v>50</v>
      </c>
    </row>
    <row r="578" spans="1:5" ht="15" customHeight="1" x14ac:dyDescent="0.2">
      <c r="B578" s="125">
        <v>98278</v>
      </c>
      <c r="C578" s="50"/>
      <c r="D578" s="51" t="s">
        <v>258</v>
      </c>
      <c r="E578" s="52">
        <v>3571</v>
      </c>
    </row>
    <row r="579" spans="1:5" ht="15" customHeight="1" x14ac:dyDescent="0.2">
      <c r="B579" s="90"/>
      <c r="C579" s="91" t="s">
        <v>52</v>
      </c>
      <c r="D579" s="92"/>
      <c r="E579" s="93">
        <f>SUM(E578:E578)</f>
        <v>3571</v>
      </c>
    </row>
    <row r="580" spans="1:5" ht="15" customHeight="1" x14ac:dyDescent="0.25">
      <c r="A580" s="57"/>
      <c r="B580" s="58"/>
      <c r="C580" s="58"/>
      <c r="D580" s="58"/>
      <c r="E580" s="58"/>
    </row>
    <row r="581" spans="1:5" ht="15" customHeight="1" x14ac:dyDescent="0.25">
      <c r="A581" s="40" t="s">
        <v>17</v>
      </c>
      <c r="B581" s="41"/>
      <c r="C581" s="41"/>
    </row>
    <row r="582" spans="1:5" ht="15" customHeight="1" x14ac:dyDescent="0.2">
      <c r="A582" s="81" t="s">
        <v>67</v>
      </c>
      <c r="B582" s="71"/>
      <c r="C582" s="71"/>
      <c r="D582" s="71"/>
      <c r="E582" s="72" t="s">
        <v>68</v>
      </c>
    </row>
    <row r="583" spans="1:5" ht="15" customHeight="1" x14ac:dyDescent="0.2">
      <c r="A583" s="44"/>
      <c r="B583" s="123"/>
      <c r="C583" s="41"/>
      <c r="D583" s="58"/>
      <c r="E583" s="124"/>
    </row>
    <row r="584" spans="1:5" ht="15" customHeight="1" x14ac:dyDescent="0.2">
      <c r="C584" s="46" t="s">
        <v>48</v>
      </c>
      <c r="D584" s="98" t="s">
        <v>54</v>
      </c>
      <c r="E584" s="48" t="s">
        <v>50</v>
      </c>
    </row>
    <row r="585" spans="1:5" ht="15" customHeight="1" x14ac:dyDescent="0.2">
      <c r="C585" s="100">
        <v>3769</v>
      </c>
      <c r="D585" s="101" t="s">
        <v>78</v>
      </c>
      <c r="E585" s="52">
        <v>3571</v>
      </c>
    </row>
    <row r="586" spans="1:5" ht="15" customHeight="1" x14ac:dyDescent="0.2">
      <c r="C586" s="54" t="s">
        <v>52</v>
      </c>
      <c r="D586" s="63"/>
      <c r="E586" s="64">
        <f>SUM(E585:E585)</f>
        <v>3571</v>
      </c>
    </row>
    <row r="587" spans="1:5" ht="15" customHeight="1" x14ac:dyDescent="0.2"/>
    <row r="588" spans="1:5" ht="15" customHeight="1" x14ac:dyDescent="0.2"/>
    <row r="589" spans="1:5" ht="15" customHeight="1" x14ac:dyDescent="0.25">
      <c r="A589" s="57" t="s">
        <v>259</v>
      </c>
    </row>
    <row r="590" spans="1:5" ht="15" customHeight="1" x14ac:dyDescent="0.2">
      <c r="A590" s="210" t="s">
        <v>42</v>
      </c>
      <c r="B590" s="210"/>
      <c r="C590" s="210"/>
      <c r="D590" s="210"/>
      <c r="E590" s="210"/>
    </row>
    <row r="591" spans="1:5" ht="15" customHeight="1" x14ac:dyDescent="0.2">
      <c r="A591" s="210" t="s">
        <v>260</v>
      </c>
      <c r="B591" s="210"/>
      <c r="C591" s="210"/>
      <c r="D591" s="210"/>
      <c r="E591" s="210"/>
    </row>
    <row r="592" spans="1:5" ht="15" customHeight="1" x14ac:dyDescent="0.2">
      <c r="A592" s="209" t="s">
        <v>261</v>
      </c>
      <c r="B592" s="209"/>
      <c r="C592" s="209"/>
      <c r="D592" s="209"/>
      <c r="E592" s="209"/>
    </row>
    <row r="593" spans="1:5" ht="15" customHeight="1" x14ac:dyDescent="0.2">
      <c r="A593" s="209"/>
      <c r="B593" s="209"/>
      <c r="C593" s="209"/>
      <c r="D593" s="209"/>
      <c r="E593" s="209"/>
    </row>
    <row r="594" spans="1:5" ht="15" customHeight="1" x14ac:dyDescent="0.2">
      <c r="A594" s="209"/>
      <c r="B594" s="209"/>
      <c r="C594" s="209"/>
      <c r="D594" s="209"/>
      <c r="E594" s="209"/>
    </row>
    <row r="595" spans="1:5" ht="15" customHeight="1" x14ac:dyDescent="0.2">
      <c r="A595" s="209"/>
      <c r="B595" s="209"/>
      <c r="C595" s="209"/>
      <c r="D595" s="209"/>
      <c r="E595" s="209"/>
    </row>
    <row r="596" spans="1:5" ht="15" customHeight="1" x14ac:dyDescent="0.2">
      <c r="A596" s="209"/>
      <c r="B596" s="209"/>
      <c r="C596" s="209"/>
      <c r="D596" s="209"/>
      <c r="E596" s="209"/>
    </row>
    <row r="597" spans="1:5" ht="15" customHeight="1" x14ac:dyDescent="0.2">
      <c r="A597" s="209"/>
      <c r="B597" s="209"/>
      <c r="C597" s="209"/>
      <c r="D597" s="209"/>
      <c r="E597" s="209"/>
    </row>
    <row r="598" spans="1:5" ht="15" customHeight="1" x14ac:dyDescent="0.2">
      <c r="A598" s="209"/>
      <c r="B598" s="209"/>
      <c r="C598" s="209"/>
      <c r="D598" s="209"/>
      <c r="E598" s="209"/>
    </row>
    <row r="599" spans="1:5" ht="15" customHeight="1" x14ac:dyDescent="0.2"/>
    <row r="600" spans="1:5" ht="15" customHeight="1" x14ac:dyDescent="0.25">
      <c r="A600" s="79" t="s">
        <v>1</v>
      </c>
      <c r="B600" s="71"/>
      <c r="C600" s="71"/>
      <c r="D600" s="71"/>
      <c r="E600" s="71"/>
    </row>
    <row r="601" spans="1:5" ht="15" customHeight="1" x14ac:dyDescent="0.2">
      <c r="A601" s="81" t="s">
        <v>64</v>
      </c>
      <c r="B601" s="71"/>
      <c r="C601" s="71"/>
      <c r="D601" s="71"/>
      <c r="E601" s="72" t="s">
        <v>65</v>
      </c>
    </row>
    <row r="602" spans="1:5" ht="15" customHeight="1" x14ac:dyDescent="0.25">
      <c r="A602" s="82"/>
      <c r="B602" s="79"/>
      <c r="C602" s="71"/>
      <c r="D602" s="71"/>
      <c r="E602" s="84"/>
    </row>
    <row r="603" spans="1:5" ht="15" customHeight="1" x14ac:dyDescent="0.2">
      <c r="B603" s="85" t="s">
        <v>47</v>
      </c>
      <c r="C603" s="85" t="s">
        <v>48</v>
      </c>
      <c r="D603" s="86" t="s">
        <v>49</v>
      </c>
      <c r="E603" s="48" t="s">
        <v>50</v>
      </c>
    </row>
    <row r="604" spans="1:5" ht="15" customHeight="1" x14ac:dyDescent="0.2">
      <c r="B604" s="87">
        <v>13307</v>
      </c>
      <c r="C604" s="88"/>
      <c r="D604" s="182" t="s">
        <v>51</v>
      </c>
      <c r="E604" s="52">
        <v>1800000</v>
      </c>
    </row>
    <row r="605" spans="1:5" ht="15" customHeight="1" x14ac:dyDescent="0.2">
      <c r="B605" s="90"/>
      <c r="C605" s="91" t="s">
        <v>52</v>
      </c>
      <c r="D605" s="92"/>
      <c r="E605" s="93">
        <f>SUM(E604:E604)</f>
        <v>1800000</v>
      </c>
    </row>
    <row r="606" spans="1:5" ht="15" customHeight="1" x14ac:dyDescent="0.2"/>
    <row r="607" spans="1:5" ht="15" customHeight="1" x14ac:dyDescent="0.25">
      <c r="A607" s="40" t="s">
        <v>17</v>
      </c>
      <c r="B607" s="41"/>
      <c r="C607" s="41"/>
      <c r="D607" s="41"/>
      <c r="E607" s="41"/>
    </row>
    <row r="608" spans="1:5" ht="15" customHeight="1" x14ac:dyDescent="0.2">
      <c r="A608" s="42" t="s">
        <v>64</v>
      </c>
      <c r="B608" s="41"/>
      <c r="C608" s="41"/>
      <c r="D608" s="41"/>
      <c r="E608" s="43" t="s">
        <v>65</v>
      </c>
    </row>
    <row r="609" spans="1:5" ht="15" customHeight="1" x14ac:dyDescent="0.25">
      <c r="A609" s="40"/>
      <c r="B609" s="44"/>
      <c r="C609" s="41"/>
      <c r="D609" s="41"/>
      <c r="E609" s="45"/>
    </row>
    <row r="610" spans="1:5" ht="15" customHeight="1" x14ac:dyDescent="0.2">
      <c r="B610" s="46" t="s">
        <v>47</v>
      </c>
      <c r="C610" s="46" t="s">
        <v>48</v>
      </c>
      <c r="D610" s="98" t="s">
        <v>54</v>
      </c>
      <c r="E610" s="48" t="s">
        <v>50</v>
      </c>
    </row>
    <row r="611" spans="1:5" ht="15" customHeight="1" x14ac:dyDescent="0.2">
      <c r="B611" s="87">
        <v>13307</v>
      </c>
      <c r="C611" s="126">
        <v>4324</v>
      </c>
      <c r="D611" s="143" t="s">
        <v>86</v>
      </c>
      <c r="E611" s="144">
        <v>1800000</v>
      </c>
    </row>
    <row r="612" spans="1:5" ht="15" customHeight="1" x14ac:dyDescent="0.2">
      <c r="B612" s="90"/>
      <c r="C612" s="54" t="s">
        <v>52</v>
      </c>
      <c r="D612" s="55"/>
      <c r="E612" s="56">
        <f>SUM(E611:E611)</f>
        <v>1800000</v>
      </c>
    </row>
    <row r="613" spans="1:5" ht="15" customHeight="1" x14ac:dyDescent="0.2"/>
    <row r="614" spans="1:5" ht="15" customHeight="1" x14ac:dyDescent="0.2"/>
    <row r="615" spans="1:5" ht="15" customHeight="1" x14ac:dyDescent="0.2"/>
    <row r="616" spans="1:5" ht="15" customHeight="1" x14ac:dyDescent="0.2"/>
    <row r="617" spans="1:5" ht="15" customHeight="1" x14ac:dyDescent="0.2"/>
    <row r="618" spans="1:5" ht="15" customHeight="1" x14ac:dyDescent="0.2"/>
    <row r="619" spans="1:5" ht="15" customHeight="1" x14ac:dyDescent="0.2"/>
    <row r="620" spans="1:5" ht="15" customHeight="1" x14ac:dyDescent="0.2"/>
    <row r="621" spans="1:5" ht="15" customHeight="1" x14ac:dyDescent="0.2"/>
    <row r="622" spans="1:5" ht="15" customHeight="1" x14ac:dyDescent="0.2"/>
    <row r="623" spans="1:5" ht="15" customHeight="1" x14ac:dyDescent="0.2"/>
    <row r="624" spans="1:5"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row r="996" ht="15" customHeight="1" x14ac:dyDescent="0.2"/>
    <row r="997" ht="15" customHeight="1" x14ac:dyDescent="0.2"/>
    <row r="998" ht="15" customHeight="1" x14ac:dyDescent="0.2"/>
    <row r="999" ht="15" customHeight="1" x14ac:dyDescent="0.2"/>
    <row r="1000" ht="15" customHeight="1" x14ac:dyDescent="0.2"/>
    <row r="1001" ht="15" customHeight="1" x14ac:dyDescent="0.2"/>
    <row r="1002" ht="15" customHeight="1" x14ac:dyDescent="0.2"/>
    <row r="1003" ht="15" customHeight="1" x14ac:dyDescent="0.2"/>
    <row r="1004" ht="15" customHeight="1" x14ac:dyDescent="0.2"/>
    <row r="1005" ht="15" customHeight="1" x14ac:dyDescent="0.2"/>
    <row r="1006" ht="15" customHeight="1" x14ac:dyDescent="0.2"/>
    <row r="1007" ht="15" customHeight="1" x14ac:dyDescent="0.2"/>
    <row r="1008" ht="15" customHeight="1" x14ac:dyDescent="0.2"/>
    <row r="1009" ht="15" customHeight="1" x14ac:dyDescent="0.2"/>
    <row r="1010" ht="15" customHeight="1" x14ac:dyDescent="0.2"/>
    <row r="1011" ht="15" customHeight="1" x14ac:dyDescent="0.2"/>
    <row r="1012" ht="15" customHeight="1" x14ac:dyDescent="0.2"/>
    <row r="1013" ht="15" customHeight="1" x14ac:dyDescent="0.2"/>
    <row r="1014" ht="15" customHeight="1" x14ac:dyDescent="0.2"/>
    <row r="1015" ht="15" customHeight="1" x14ac:dyDescent="0.2"/>
    <row r="1016" ht="15" customHeight="1" x14ac:dyDescent="0.2"/>
    <row r="1017" ht="15" customHeight="1" x14ac:dyDescent="0.2"/>
    <row r="1018" ht="15" customHeight="1" x14ac:dyDescent="0.2"/>
    <row r="1019" ht="15" customHeight="1" x14ac:dyDescent="0.2"/>
    <row r="1020" ht="15" customHeight="1" x14ac:dyDescent="0.2"/>
    <row r="1021" ht="15" customHeight="1" x14ac:dyDescent="0.2"/>
    <row r="1022" ht="15" customHeight="1" x14ac:dyDescent="0.2"/>
    <row r="1023" ht="15" customHeight="1" x14ac:dyDescent="0.2"/>
    <row r="1024" ht="15" customHeight="1" x14ac:dyDescent="0.2"/>
    <row r="1025" ht="15" customHeight="1" x14ac:dyDescent="0.2"/>
    <row r="1026" ht="15" customHeight="1" x14ac:dyDescent="0.2"/>
    <row r="1027" ht="15" customHeight="1" x14ac:dyDescent="0.2"/>
    <row r="1028" ht="15" customHeight="1" x14ac:dyDescent="0.2"/>
    <row r="1029" ht="15" customHeight="1" x14ac:dyDescent="0.2"/>
    <row r="1030" ht="15" customHeight="1" x14ac:dyDescent="0.2"/>
    <row r="1031" ht="15" customHeight="1" x14ac:dyDescent="0.2"/>
    <row r="1032" ht="15" customHeight="1" x14ac:dyDescent="0.2"/>
    <row r="1033" ht="15" customHeight="1" x14ac:dyDescent="0.2"/>
    <row r="1034" ht="15" customHeight="1" x14ac:dyDescent="0.2"/>
    <row r="1035" ht="15" customHeight="1" x14ac:dyDescent="0.2"/>
    <row r="1036" ht="15" customHeight="1" x14ac:dyDescent="0.2"/>
    <row r="1037" ht="15" customHeight="1" x14ac:dyDescent="0.2"/>
    <row r="1038" ht="15" customHeight="1" x14ac:dyDescent="0.2"/>
    <row r="1039" ht="15" customHeight="1" x14ac:dyDescent="0.2"/>
    <row r="1040" ht="15" customHeight="1" x14ac:dyDescent="0.2"/>
    <row r="1041" ht="15" customHeight="1" x14ac:dyDescent="0.2"/>
    <row r="1042" ht="15" customHeight="1" x14ac:dyDescent="0.2"/>
    <row r="1043" ht="15" customHeight="1" x14ac:dyDescent="0.2"/>
    <row r="1044" ht="15" customHeight="1" x14ac:dyDescent="0.2"/>
    <row r="1045" ht="15" customHeight="1" x14ac:dyDescent="0.2"/>
    <row r="1046" ht="15" customHeight="1" x14ac:dyDescent="0.2"/>
    <row r="1047" ht="15" customHeight="1" x14ac:dyDescent="0.2"/>
    <row r="1048" ht="15" customHeight="1" x14ac:dyDescent="0.2"/>
    <row r="1049" ht="15" customHeight="1" x14ac:dyDescent="0.2"/>
    <row r="1050" ht="15" customHeight="1" x14ac:dyDescent="0.2"/>
    <row r="1051" ht="15" customHeight="1" x14ac:dyDescent="0.2"/>
    <row r="1052" ht="15" customHeight="1" x14ac:dyDescent="0.2"/>
    <row r="1053" ht="15" customHeight="1" x14ac:dyDescent="0.2"/>
    <row r="1054" ht="15" customHeight="1" x14ac:dyDescent="0.2"/>
    <row r="1055" ht="15" customHeight="1" x14ac:dyDescent="0.2"/>
    <row r="1056" ht="15" customHeight="1" x14ac:dyDescent="0.2"/>
    <row r="1057" ht="15" customHeight="1" x14ac:dyDescent="0.2"/>
    <row r="1058" ht="15" customHeight="1" x14ac:dyDescent="0.2"/>
    <row r="1059" ht="15" customHeight="1" x14ac:dyDescent="0.2"/>
    <row r="1060" ht="15" customHeight="1" x14ac:dyDescent="0.2"/>
    <row r="1061" ht="15" customHeight="1" x14ac:dyDescent="0.2"/>
    <row r="1062" ht="15" customHeight="1" x14ac:dyDescent="0.2"/>
    <row r="1063" ht="15" customHeight="1" x14ac:dyDescent="0.2"/>
    <row r="1064" ht="15" customHeight="1" x14ac:dyDescent="0.2"/>
    <row r="1065" ht="15" customHeight="1" x14ac:dyDescent="0.2"/>
    <row r="1066" ht="15" customHeight="1" x14ac:dyDescent="0.2"/>
    <row r="1067" ht="15" customHeight="1" x14ac:dyDescent="0.2"/>
    <row r="1068" ht="15" customHeight="1" x14ac:dyDescent="0.2"/>
    <row r="1069" ht="15" customHeight="1" x14ac:dyDescent="0.2"/>
    <row r="1070" ht="15" customHeight="1" x14ac:dyDescent="0.2"/>
    <row r="1071" ht="15" customHeight="1" x14ac:dyDescent="0.2"/>
    <row r="1072" ht="15" customHeight="1" x14ac:dyDescent="0.2"/>
    <row r="1073" ht="15" customHeight="1" x14ac:dyDescent="0.2"/>
    <row r="1074" ht="15" customHeight="1" x14ac:dyDescent="0.2"/>
    <row r="1075" ht="15" customHeight="1" x14ac:dyDescent="0.2"/>
    <row r="1076" ht="15" customHeight="1" x14ac:dyDescent="0.2"/>
    <row r="1077" ht="15" customHeight="1" x14ac:dyDescent="0.2"/>
    <row r="1078" ht="15" customHeight="1" x14ac:dyDescent="0.2"/>
    <row r="1079" ht="15" customHeight="1" x14ac:dyDescent="0.2"/>
    <row r="1080" ht="15" customHeight="1" x14ac:dyDescent="0.2"/>
    <row r="1081" ht="15" customHeight="1" x14ac:dyDescent="0.2"/>
    <row r="1082" ht="15" customHeight="1" x14ac:dyDescent="0.2"/>
    <row r="1083" ht="15" customHeight="1" x14ac:dyDescent="0.2"/>
    <row r="1084" ht="15" customHeight="1" x14ac:dyDescent="0.2"/>
    <row r="1085" ht="15" customHeight="1" x14ac:dyDescent="0.2"/>
    <row r="1086" ht="15" customHeight="1" x14ac:dyDescent="0.2"/>
    <row r="1087" ht="15" customHeight="1" x14ac:dyDescent="0.2"/>
    <row r="1088" ht="15" customHeight="1" x14ac:dyDescent="0.2"/>
    <row r="1089" ht="15" customHeight="1" x14ac:dyDescent="0.2"/>
    <row r="1090" ht="15" customHeight="1" x14ac:dyDescent="0.2"/>
    <row r="1091" ht="15" customHeight="1" x14ac:dyDescent="0.2"/>
    <row r="1092" ht="15" customHeight="1" x14ac:dyDescent="0.2"/>
    <row r="1093" ht="15" customHeight="1" x14ac:dyDescent="0.2"/>
    <row r="1094" ht="15" customHeight="1" x14ac:dyDescent="0.2"/>
    <row r="1095" ht="15" customHeight="1" x14ac:dyDescent="0.2"/>
    <row r="1096" ht="15" customHeight="1" x14ac:dyDescent="0.2"/>
    <row r="1097" ht="15" customHeight="1" x14ac:dyDescent="0.2"/>
    <row r="1098" ht="15" customHeight="1" x14ac:dyDescent="0.2"/>
    <row r="1099" ht="15" customHeight="1" x14ac:dyDescent="0.2"/>
    <row r="1100" ht="15" customHeight="1" x14ac:dyDescent="0.2"/>
    <row r="1101" ht="15" customHeight="1" x14ac:dyDescent="0.2"/>
    <row r="1102" ht="15" customHeight="1" x14ac:dyDescent="0.2"/>
    <row r="1103" ht="15" customHeight="1" x14ac:dyDescent="0.2"/>
    <row r="1104" ht="15" customHeight="1" x14ac:dyDescent="0.2"/>
    <row r="1105" ht="15" customHeight="1" x14ac:dyDescent="0.2"/>
    <row r="1106" ht="15" customHeight="1" x14ac:dyDescent="0.2"/>
    <row r="1107" ht="15" customHeight="1" x14ac:dyDescent="0.2"/>
    <row r="1108" ht="15" customHeight="1" x14ac:dyDescent="0.2"/>
    <row r="1109" ht="15" customHeight="1" x14ac:dyDescent="0.2"/>
    <row r="1110" ht="15" customHeight="1" x14ac:dyDescent="0.2"/>
    <row r="1111" ht="15" customHeight="1" x14ac:dyDescent="0.2"/>
    <row r="1112" ht="15" customHeight="1" x14ac:dyDescent="0.2"/>
    <row r="1113" ht="15" customHeight="1" x14ac:dyDescent="0.2"/>
    <row r="1114" ht="15" customHeight="1" x14ac:dyDescent="0.2"/>
    <row r="1115" ht="15" customHeight="1" x14ac:dyDescent="0.2"/>
    <row r="1116" ht="15" customHeight="1" x14ac:dyDescent="0.2"/>
    <row r="1117" ht="15" customHeight="1" x14ac:dyDescent="0.2"/>
    <row r="1118" ht="15" customHeight="1" x14ac:dyDescent="0.2"/>
    <row r="1119" ht="15" customHeight="1" x14ac:dyDescent="0.2"/>
    <row r="1120"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row r="1194" ht="15" customHeight="1" x14ac:dyDescent="0.2"/>
    <row r="1195" ht="15" customHeight="1" x14ac:dyDescent="0.2"/>
    <row r="1196" ht="15" customHeight="1" x14ac:dyDescent="0.2"/>
    <row r="1197" ht="15" customHeight="1" x14ac:dyDescent="0.2"/>
    <row r="1198" ht="15" customHeight="1" x14ac:dyDescent="0.2"/>
    <row r="1199" ht="15" customHeight="1" x14ac:dyDescent="0.2"/>
    <row r="1200" ht="15" customHeight="1" x14ac:dyDescent="0.2"/>
    <row r="1201" ht="15" customHeight="1" x14ac:dyDescent="0.2"/>
    <row r="1202" ht="15" customHeight="1" x14ac:dyDescent="0.2"/>
    <row r="1203" ht="15" customHeight="1" x14ac:dyDescent="0.2"/>
    <row r="1204" ht="15" customHeight="1" x14ac:dyDescent="0.2"/>
    <row r="1205" ht="15" customHeight="1" x14ac:dyDescent="0.2"/>
    <row r="1206" ht="15" customHeight="1" x14ac:dyDescent="0.2"/>
    <row r="1207" ht="15" customHeight="1" x14ac:dyDescent="0.2"/>
    <row r="1208" ht="15" customHeight="1" x14ac:dyDescent="0.2"/>
    <row r="1209" ht="15" customHeight="1" x14ac:dyDescent="0.2"/>
    <row r="1210" ht="15" customHeight="1" x14ac:dyDescent="0.2"/>
    <row r="1211" ht="15" customHeight="1" x14ac:dyDescent="0.2"/>
    <row r="1212" ht="15" customHeight="1" x14ac:dyDescent="0.2"/>
    <row r="1213" ht="15" customHeight="1" x14ac:dyDescent="0.2"/>
    <row r="1214" ht="15" customHeight="1" x14ac:dyDescent="0.2"/>
    <row r="1215" ht="15" customHeight="1" x14ac:dyDescent="0.2"/>
    <row r="1216" ht="15" customHeight="1" x14ac:dyDescent="0.2"/>
    <row r="1217" ht="15" customHeight="1" x14ac:dyDescent="0.2"/>
    <row r="1218" ht="15" customHeight="1" x14ac:dyDescent="0.2"/>
    <row r="1219" ht="15" customHeight="1" x14ac:dyDescent="0.2"/>
    <row r="1220" ht="15" customHeight="1" x14ac:dyDescent="0.2"/>
    <row r="1221" ht="15" customHeight="1" x14ac:dyDescent="0.2"/>
    <row r="1222" ht="15" customHeight="1" x14ac:dyDescent="0.2"/>
    <row r="1223" ht="15" customHeight="1" x14ac:dyDescent="0.2"/>
    <row r="1224" ht="15" customHeight="1" x14ac:dyDescent="0.2"/>
    <row r="1225" ht="15" customHeight="1" x14ac:dyDescent="0.2"/>
    <row r="1226" ht="15" customHeight="1" x14ac:dyDescent="0.2"/>
    <row r="1227" ht="15" customHeight="1" x14ac:dyDescent="0.2"/>
    <row r="1228" ht="15" customHeight="1" x14ac:dyDescent="0.2"/>
    <row r="1229" ht="15" customHeight="1" x14ac:dyDescent="0.2"/>
    <row r="1230" ht="15" customHeight="1" x14ac:dyDescent="0.2"/>
    <row r="1231" ht="15" customHeight="1" x14ac:dyDescent="0.2"/>
    <row r="1232" ht="15" customHeight="1" x14ac:dyDescent="0.2"/>
    <row r="1233" ht="15" customHeight="1" x14ac:dyDescent="0.2"/>
    <row r="1234" ht="15" customHeight="1" x14ac:dyDescent="0.2"/>
    <row r="1235" ht="15" customHeight="1" x14ac:dyDescent="0.2"/>
    <row r="1236" ht="15" customHeight="1" x14ac:dyDescent="0.2"/>
    <row r="1237" ht="15" customHeight="1" x14ac:dyDescent="0.2"/>
    <row r="1238" ht="15" customHeight="1" x14ac:dyDescent="0.2"/>
    <row r="1239" ht="15" customHeight="1" x14ac:dyDescent="0.2"/>
    <row r="1240" ht="15" customHeight="1" x14ac:dyDescent="0.2"/>
    <row r="1241" ht="15" customHeight="1" x14ac:dyDescent="0.2"/>
    <row r="1242" ht="15" customHeight="1" x14ac:dyDescent="0.2"/>
    <row r="1243" ht="15" customHeight="1" x14ac:dyDescent="0.2"/>
    <row r="1244" ht="15" customHeight="1" x14ac:dyDescent="0.2"/>
    <row r="1245" ht="15" customHeight="1" x14ac:dyDescent="0.2"/>
    <row r="1246" ht="15" customHeight="1" x14ac:dyDescent="0.2"/>
    <row r="1247" ht="15" customHeight="1" x14ac:dyDescent="0.2"/>
    <row r="1248" ht="15" customHeight="1" x14ac:dyDescent="0.2"/>
    <row r="1249" ht="15" customHeight="1" x14ac:dyDescent="0.2"/>
    <row r="1250" ht="15" customHeight="1" x14ac:dyDescent="0.2"/>
    <row r="1251" ht="15" customHeight="1" x14ac:dyDescent="0.2"/>
    <row r="1252" ht="15" customHeight="1" x14ac:dyDescent="0.2"/>
    <row r="1253" ht="15" customHeight="1" x14ac:dyDescent="0.2"/>
    <row r="1254" ht="15" customHeight="1" x14ac:dyDescent="0.2"/>
    <row r="1255" ht="15" customHeight="1" x14ac:dyDescent="0.2"/>
    <row r="1256" ht="15" customHeight="1" x14ac:dyDescent="0.2"/>
    <row r="1257" ht="15" customHeight="1" x14ac:dyDescent="0.2"/>
    <row r="1258" ht="15" customHeight="1" x14ac:dyDescent="0.2"/>
    <row r="1259" ht="15" customHeight="1" x14ac:dyDescent="0.2"/>
    <row r="1260" ht="15" customHeight="1" x14ac:dyDescent="0.2"/>
    <row r="1261" ht="15" customHeight="1" x14ac:dyDescent="0.2"/>
    <row r="1262" ht="15" customHeight="1" x14ac:dyDescent="0.2"/>
    <row r="1263" ht="15" customHeight="1" x14ac:dyDescent="0.2"/>
    <row r="1264" ht="15" customHeight="1" x14ac:dyDescent="0.2"/>
    <row r="1265" ht="15" customHeight="1" x14ac:dyDescent="0.2"/>
    <row r="1266" ht="15" customHeight="1" x14ac:dyDescent="0.2"/>
    <row r="1267" ht="15" customHeight="1" x14ac:dyDescent="0.2"/>
    <row r="1268" ht="15" customHeight="1" x14ac:dyDescent="0.2"/>
    <row r="1269" ht="15" customHeight="1" x14ac:dyDescent="0.2"/>
    <row r="1270" ht="15" customHeight="1" x14ac:dyDescent="0.2"/>
    <row r="1271" ht="15" customHeight="1" x14ac:dyDescent="0.2"/>
    <row r="1272" ht="15" customHeight="1" x14ac:dyDescent="0.2"/>
    <row r="1273" ht="15" customHeight="1" x14ac:dyDescent="0.2"/>
    <row r="1274" ht="15" customHeight="1" x14ac:dyDescent="0.2"/>
    <row r="1275" ht="15" customHeight="1" x14ac:dyDescent="0.2"/>
    <row r="1276" ht="15" customHeight="1" x14ac:dyDescent="0.2"/>
    <row r="1277" ht="15" customHeight="1" x14ac:dyDescent="0.2"/>
    <row r="1278" ht="15" customHeight="1" x14ac:dyDescent="0.2"/>
    <row r="1279" ht="15" customHeight="1" x14ac:dyDescent="0.2"/>
    <row r="1280" ht="15" customHeight="1" x14ac:dyDescent="0.2"/>
    <row r="1281" ht="15" customHeight="1" x14ac:dyDescent="0.2"/>
    <row r="1282" ht="15" customHeight="1" x14ac:dyDescent="0.2"/>
    <row r="1283" ht="15" customHeight="1" x14ac:dyDescent="0.2"/>
    <row r="1284" ht="15" customHeight="1" x14ac:dyDescent="0.2"/>
    <row r="1285" ht="15" customHeight="1" x14ac:dyDescent="0.2"/>
    <row r="1286" ht="15" customHeight="1" x14ac:dyDescent="0.2"/>
    <row r="1287" ht="15" customHeight="1" x14ac:dyDescent="0.2"/>
    <row r="1288" ht="15" customHeight="1" x14ac:dyDescent="0.2"/>
    <row r="1289" ht="15" customHeight="1" x14ac:dyDescent="0.2"/>
    <row r="1290" ht="15" customHeight="1" x14ac:dyDescent="0.2"/>
    <row r="1291" ht="15" customHeight="1" x14ac:dyDescent="0.2"/>
    <row r="1292" ht="15" customHeight="1" x14ac:dyDescent="0.2"/>
    <row r="1293" ht="15" customHeight="1" x14ac:dyDescent="0.2"/>
    <row r="1294" ht="15" customHeight="1" x14ac:dyDescent="0.2"/>
    <row r="1295" ht="15" customHeight="1" x14ac:dyDescent="0.2"/>
    <row r="1296" ht="15" customHeight="1" x14ac:dyDescent="0.2"/>
    <row r="1297" ht="15" customHeight="1" x14ac:dyDescent="0.2"/>
    <row r="1298" ht="15" customHeight="1" x14ac:dyDescent="0.2"/>
    <row r="1299" ht="15" customHeight="1" x14ac:dyDescent="0.2"/>
    <row r="1300" ht="15" customHeight="1" x14ac:dyDescent="0.2"/>
    <row r="1301" ht="15" customHeight="1" x14ac:dyDescent="0.2"/>
    <row r="1302" ht="15" customHeight="1" x14ac:dyDescent="0.2"/>
    <row r="1303" ht="15" customHeight="1" x14ac:dyDescent="0.2"/>
    <row r="1304" ht="15" customHeight="1" x14ac:dyDescent="0.2"/>
    <row r="1305" ht="15" customHeight="1" x14ac:dyDescent="0.2"/>
    <row r="1306" ht="15" customHeight="1" x14ac:dyDescent="0.2"/>
    <row r="1307" ht="15" customHeight="1" x14ac:dyDescent="0.2"/>
    <row r="1308" ht="15" customHeight="1" x14ac:dyDescent="0.2"/>
    <row r="1309" ht="15" customHeight="1" x14ac:dyDescent="0.2"/>
    <row r="1310" ht="15" customHeight="1" x14ac:dyDescent="0.2"/>
    <row r="1311" ht="15" customHeight="1" x14ac:dyDescent="0.2"/>
    <row r="1312" ht="15" customHeight="1" x14ac:dyDescent="0.2"/>
    <row r="1313" ht="15" customHeight="1" x14ac:dyDescent="0.2"/>
    <row r="1314" ht="15" customHeight="1" x14ac:dyDescent="0.2"/>
    <row r="1315" ht="15" customHeight="1" x14ac:dyDescent="0.2"/>
    <row r="1316" ht="15" customHeight="1" x14ac:dyDescent="0.2"/>
    <row r="1317" ht="15" customHeight="1" x14ac:dyDescent="0.2"/>
    <row r="1318" ht="15" customHeight="1" x14ac:dyDescent="0.2"/>
    <row r="1319" ht="15" customHeight="1" x14ac:dyDescent="0.2"/>
    <row r="1320" ht="15" customHeight="1" x14ac:dyDescent="0.2"/>
    <row r="1321" ht="15" customHeight="1" x14ac:dyDescent="0.2"/>
    <row r="1322" ht="15" customHeight="1" x14ac:dyDescent="0.2"/>
    <row r="1323" ht="15" customHeight="1" x14ac:dyDescent="0.2"/>
    <row r="1324" ht="15" customHeight="1" x14ac:dyDescent="0.2"/>
    <row r="1325" ht="15" customHeight="1" x14ac:dyDescent="0.2"/>
    <row r="1326" ht="15" customHeight="1" x14ac:dyDescent="0.2"/>
    <row r="1327" ht="15" customHeight="1" x14ac:dyDescent="0.2"/>
    <row r="1328" ht="15" customHeight="1" x14ac:dyDescent="0.2"/>
    <row r="1329" ht="15" customHeight="1" x14ac:dyDescent="0.2"/>
    <row r="1330" ht="15" customHeight="1" x14ac:dyDescent="0.2"/>
    <row r="1331" ht="15" customHeight="1" x14ac:dyDescent="0.2"/>
    <row r="1332" ht="15" customHeight="1" x14ac:dyDescent="0.2"/>
    <row r="1333" ht="15" customHeight="1" x14ac:dyDescent="0.2"/>
    <row r="1334" ht="15" customHeight="1" x14ac:dyDescent="0.2"/>
    <row r="1335" ht="15" customHeight="1" x14ac:dyDescent="0.2"/>
    <row r="1336" ht="15" customHeight="1" x14ac:dyDescent="0.2"/>
    <row r="1337" ht="15" customHeight="1" x14ac:dyDescent="0.2"/>
    <row r="1338" ht="15" customHeight="1" x14ac:dyDescent="0.2"/>
    <row r="1339" ht="15" customHeight="1" x14ac:dyDescent="0.2"/>
    <row r="1340" ht="15" customHeight="1" x14ac:dyDescent="0.2"/>
    <row r="1341" ht="15" customHeight="1" x14ac:dyDescent="0.2"/>
    <row r="1342" ht="15" customHeight="1" x14ac:dyDescent="0.2"/>
    <row r="1343" ht="15" customHeight="1" x14ac:dyDescent="0.2"/>
    <row r="1344" ht="15" customHeight="1" x14ac:dyDescent="0.2"/>
    <row r="1345" ht="15" customHeight="1" x14ac:dyDescent="0.2"/>
    <row r="1346" ht="15" customHeight="1" x14ac:dyDescent="0.2"/>
    <row r="1347" ht="15" customHeight="1" x14ac:dyDescent="0.2"/>
    <row r="1348" ht="15" customHeight="1" x14ac:dyDescent="0.2"/>
    <row r="1349" ht="15" customHeight="1" x14ac:dyDescent="0.2"/>
    <row r="1350" ht="15" customHeight="1" x14ac:dyDescent="0.2"/>
    <row r="1351" ht="15" customHeight="1" x14ac:dyDescent="0.2"/>
    <row r="1352" ht="15" customHeight="1" x14ac:dyDescent="0.2"/>
    <row r="1353" ht="15" customHeight="1" x14ac:dyDescent="0.2"/>
    <row r="1354" ht="15" customHeight="1" x14ac:dyDescent="0.2"/>
    <row r="1355" ht="15" customHeight="1" x14ac:dyDescent="0.2"/>
    <row r="1356" ht="15" customHeight="1" x14ac:dyDescent="0.2"/>
    <row r="1357" ht="15" customHeight="1" x14ac:dyDescent="0.2"/>
    <row r="1358" ht="15" customHeight="1" x14ac:dyDescent="0.2"/>
    <row r="1359" ht="15" customHeight="1" x14ac:dyDescent="0.2"/>
    <row r="1360" ht="15" customHeight="1" x14ac:dyDescent="0.2"/>
    <row r="1361" ht="15" customHeight="1" x14ac:dyDescent="0.2"/>
    <row r="1362" ht="15" customHeight="1" x14ac:dyDescent="0.2"/>
    <row r="1363" ht="15" customHeight="1" x14ac:dyDescent="0.2"/>
    <row r="1364" ht="15" customHeight="1" x14ac:dyDescent="0.2"/>
    <row r="1365" ht="15" customHeight="1" x14ac:dyDescent="0.2"/>
    <row r="1366" ht="15" customHeight="1" x14ac:dyDescent="0.2"/>
    <row r="1367" ht="15" customHeight="1" x14ac:dyDescent="0.2"/>
    <row r="1368" ht="15" customHeight="1" x14ac:dyDescent="0.2"/>
    <row r="1369" ht="15" customHeight="1" x14ac:dyDescent="0.2"/>
    <row r="1370" ht="15" customHeight="1" x14ac:dyDescent="0.2"/>
    <row r="1371" ht="15" customHeight="1" x14ac:dyDescent="0.2"/>
    <row r="1372" ht="15" customHeight="1" x14ac:dyDescent="0.2"/>
    <row r="1373" ht="15" customHeight="1" x14ac:dyDescent="0.2"/>
    <row r="1374" ht="15" customHeight="1" x14ac:dyDescent="0.2"/>
    <row r="1375" ht="15" customHeight="1" x14ac:dyDescent="0.2"/>
    <row r="1376" ht="15" customHeight="1" x14ac:dyDescent="0.2"/>
    <row r="1377" ht="15" customHeight="1" x14ac:dyDescent="0.2"/>
    <row r="1378" ht="15" customHeight="1" x14ac:dyDescent="0.2"/>
    <row r="1379" ht="15" customHeight="1" x14ac:dyDescent="0.2"/>
    <row r="1380" ht="15" customHeight="1" x14ac:dyDescent="0.2"/>
    <row r="1381" ht="15" customHeight="1" x14ac:dyDescent="0.2"/>
    <row r="1382" ht="15" customHeight="1" x14ac:dyDescent="0.2"/>
    <row r="1383" ht="15" customHeight="1" x14ac:dyDescent="0.2"/>
    <row r="1384" ht="15" customHeight="1" x14ac:dyDescent="0.2"/>
    <row r="1385" ht="15" customHeight="1" x14ac:dyDescent="0.2"/>
    <row r="1386" ht="15" customHeight="1" x14ac:dyDescent="0.2"/>
    <row r="1387" ht="15" customHeight="1" x14ac:dyDescent="0.2"/>
    <row r="1388" ht="15" customHeight="1" x14ac:dyDescent="0.2"/>
    <row r="1389" ht="15" customHeight="1" x14ac:dyDescent="0.2"/>
    <row r="1390" ht="15" customHeight="1" x14ac:dyDescent="0.2"/>
    <row r="1391" ht="15" customHeight="1" x14ac:dyDescent="0.2"/>
    <row r="1392" ht="15" customHeight="1" x14ac:dyDescent="0.2"/>
    <row r="1393" ht="15" customHeight="1" x14ac:dyDescent="0.2"/>
    <row r="1394" ht="15" customHeight="1" x14ac:dyDescent="0.2"/>
    <row r="1395" ht="15" customHeight="1" x14ac:dyDescent="0.2"/>
    <row r="1396" ht="15" customHeight="1" x14ac:dyDescent="0.2"/>
    <row r="1397" ht="15" customHeight="1" x14ac:dyDescent="0.2"/>
    <row r="1398" ht="15" customHeight="1" x14ac:dyDescent="0.2"/>
    <row r="1399" ht="15" customHeight="1" x14ac:dyDescent="0.2"/>
    <row r="1400" ht="15" customHeight="1" x14ac:dyDescent="0.2"/>
    <row r="1401" ht="15" customHeight="1" x14ac:dyDescent="0.2"/>
    <row r="1402" ht="15" customHeight="1" x14ac:dyDescent="0.2"/>
    <row r="1403" ht="15" customHeight="1" x14ac:dyDescent="0.2"/>
    <row r="1404" ht="15" customHeight="1" x14ac:dyDescent="0.2"/>
    <row r="1405" ht="15" customHeight="1" x14ac:dyDescent="0.2"/>
    <row r="1406" ht="15" customHeight="1" x14ac:dyDescent="0.2"/>
    <row r="1407" ht="15" customHeight="1" x14ac:dyDescent="0.2"/>
    <row r="1408" ht="15" customHeight="1" x14ac:dyDescent="0.2"/>
    <row r="1409" ht="15" customHeight="1" x14ac:dyDescent="0.2"/>
    <row r="1410" ht="15" customHeight="1" x14ac:dyDescent="0.2"/>
    <row r="1411" ht="15" customHeight="1" x14ac:dyDescent="0.2"/>
    <row r="1412" ht="15" customHeight="1" x14ac:dyDescent="0.2"/>
    <row r="1413" ht="15" customHeight="1" x14ac:dyDescent="0.2"/>
    <row r="1414" ht="15" customHeight="1" x14ac:dyDescent="0.2"/>
    <row r="1415" ht="15" customHeight="1" x14ac:dyDescent="0.2"/>
    <row r="1416" ht="15" customHeight="1" x14ac:dyDescent="0.2"/>
    <row r="1417" ht="15" customHeight="1" x14ac:dyDescent="0.2"/>
    <row r="1418" ht="15" customHeight="1" x14ac:dyDescent="0.2"/>
    <row r="1419" ht="15" customHeight="1" x14ac:dyDescent="0.2"/>
    <row r="1420" ht="15" customHeight="1" x14ac:dyDescent="0.2"/>
    <row r="1421" ht="15" customHeight="1" x14ac:dyDescent="0.2"/>
    <row r="1422" ht="15" customHeight="1" x14ac:dyDescent="0.2"/>
    <row r="1423" ht="15" customHeight="1" x14ac:dyDescent="0.2"/>
    <row r="1424" ht="15" customHeight="1" x14ac:dyDescent="0.2"/>
    <row r="1425" ht="15" customHeight="1" x14ac:dyDescent="0.2"/>
    <row r="1426" ht="15" customHeight="1" x14ac:dyDescent="0.2"/>
    <row r="1427" ht="15" customHeight="1" x14ac:dyDescent="0.2"/>
    <row r="1428" ht="15" customHeight="1" x14ac:dyDescent="0.2"/>
    <row r="1429" ht="15" customHeight="1" x14ac:dyDescent="0.2"/>
    <row r="1430" ht="15" customHeight="1" x14ac:dyDescent="0.2"/>
    <row r="1431" ht="15" customHeight="1" x14ac:dyDescent="0.2"/>
    <row r="1432" ht="15" customHeight="1" x14ac:dyDescent="0.2"/>
    <row r="1433" ht="15" customHeight="1" x14ac:dyDescent="0.2"/>
    <row r="1434" ht="15" customHeight="1" x14ac:dyDescent="0.2"/>
    <row r="1435" ht="15" customHeight="1" x14ac:dyDescent="0.2"/>
    <row r="1436" ht="15" customHeight="1" x14ac:dyDescent="0.2"/>
    <row r="1437" ht="15" customHeight="1" x14ac:dyDescent="0.2"/>
    <row r="1438" ht="15" customHeight="1" x14ac:dyDescent="0.2"/>
    <row r="1439" ht="15" customHeight="1" x14ac:dyDescent="0.2"/>
    <row r="1440" ht="15" customHeight="1" x14ac:dyDescent="0.2"/>
    <row r="1441" ht="15" customHeight="1" x14ac:dyDescent="0.2"/>
    <row r="1442" ht="15" customHeight="1" x14ac:dyDescent="0.2"/>
    <row r="1443" ht="15" customHeight="1" x14ac:dyDescent="0.2"/>
    <row r="1444" ht="15" customHeight="1" x14ac:dyDescent="0.2"/>
    <row r="1445" ht="15" customHeight="1" x14ac:dyDescent="0.2"/>
    <row r="1446" ht="15" customHeight="1" x14ac:dyDescent="0.2"/>
    <row r="1447" ht="15" customHeight="1" x14ac:dyDescent="0.2"/>
    <row r="1448" ht="15" customHeight="1" x14ac:dyDescent="0.2"/>
    <row r="1449" ht="15" customHeight="1" x14ac:dyDescent="0.2"/>
    <row r="1450" ht="15" customHeight="1" x14ac:dyDescent="0.2"/>
    <row r="1451" ht="15" customHeight="1" x14ac:dyDescent="0.2"/>
    <row r="1452" ht="15" customHeight="1" x14ac:dyDescent="0.2"/>
    <row r="1453" ht="15" customHeight="1" x14ac:dyDescent="0.2"/>
    <row r="1454" ht="15" customHeight="1" x14ac:dyDescent="0.2"/>
    <row r="1455" ht="15" customHeight="1" x14ac:dyDescent="0.2"/>
    <row r="1456" ht="15" customHeight="1" x14ac:dyDescent="0.2"/>
    <row r="1457" ht="15" customHeight="1" x14ac:dyDescent="0.2"/>
    <row r="1458" ht="15" customHeight="1" x14ac:dyDescent="0.2"/>
    <row r="1459" ht="15" customHeight="1" x14ac:dyDescent="0.2"/>
    <row r="1460" ht="15" customHeight="1" x14ac:dyDescent="0.2"/>
    <row r="1461" ht="15" customHeight="1" x14ac:dyDescent="0.2"/>
    <row r="1462" ht="15" customHeight="1" x14ac:dyDescent="0.2"/>
    <row r="1463" ht="15" customHeight="1" x14ac:dyDescent="0.2"/>
    <row r="1464" ht="15" customHeight="1" x14ac:dyDescent="0.2"/>
    <row r="1465" ht="15" customHeight="1" x14ac:dyDescent="0.2"/>
    <row r="1466" ht="15" customHeight="1" x14ac:dyDescent="0.2"/>
    <row r="1467" ht="15" customHeight="1" x14ac:dyDescent="0.2"/>
    <row r="1468" ht="15" customHeight="1" x14ac:dyDescent="0.2"/>
    <row r="1469" ht="15" customHeight="1" x14ac:dyDescent="0.2"/>
    <row r="1470" ht="15" customHeight="1" x14ac:dyDescent="0.2"/>
    <row r="1471" ht="15" customHeight="1" x14ac:dyDescent="0.2"/>
    <row r="1472" ht="15" customHeight="1" x14ac:dyDescent="0.2"/>
    <row r="1473" ht="15" customHeight="1" x14ac:dyDescent="0.2"/>
    <row r="1474" ht="15" customHeight="1" x14ac:dyDescent="0.2"/>
    <row r="1475" ht="15" customHeight="1" x14ac:dyDescent="0.2"/>
    <row r="1476" ht="15" customHeight="1" x14ac:dyDescent="0.2"/>
    <row r="1477" ht="15" customHeight="1" x14ac:dyDescent="0.2"/>
    <row r="1478" ht="15" customHeight="1" x14ac:dyDescent="0.2"/>
    <row r="1479" ht="15" customHeight="1" x14ac:dyDescent="0.2"/>
    <row r="1480" ht="15" customHeight="1" x14ac:dyDescent="0.2"/>
    <row r="1481" ht="15" customHeight="1" x14ac:dyDescent="0.2"/>
    <row r="1482" ht="15" customHeight="1" x14ac:dyDescent="0.2"/>
    <row r="1483" ht="15" customHeight="1" x14ac:dyDescent="0.2"/>
    <row r="1484" ht="15" customHeight="1" x14ac:dyDescent="0.2"/>
    <row r="1485" ht="15" customHeight="1" x14ac:dyDescent="0.2"/>
    <row r="1486" ht="15" customHeight="1" x14ac:dyDescent="0.2"/>
    <row r="1487" ht="15" customHeight="1" x14ac:dyDescent="0.2"/>
    <row r="1488" ht="15" customHeight="1" x14ac:dyDescent="0.2"/>
    <row r="1489" ht="15" customHeight="1" x14ac:dyDescent="0.2"/>
    <row r="1490" ht="15" customHeight="1" x14ac:dyDescent="0.2"/>
    <row r="1491" ht="15" customHeight="1" x14ac:dyDescent="0.2"/>
    <row r="1492" ht="15" customHeight="1" x14ac:dyDescent="0.2"/>
    <row r="1493" ht="15" customHeight="1" x14ac:dyDescent="0.2"/>
    <row r="1494" ht="15" customHeight="1" x14ac:dyDescent="0.2"/>
    <row r="1495" ht="15" customHeight="1" x14ac:dyDescent="0.2"/>
    <row r="1496" ht="15" customHeight="1" x14ac:dyDescent="0.2"/>
    <row r="1497" ht="15" customHeight="1" x14ac:dyDescent="0.2"/>
    <row r="1498" ht="15" customHeight="1" x14ac:dyDescent="0.2"/>
    <row r="1499" ht="15" customHeight="1" x14ac:dyDescent="0.2"/>
    <row r="1500" ht="15" customHeight="1" x14ac:dyDescent="0.2"/>
    <row r="1501" ht="15" customHeight="1" x14ac:dyDescent="0.2"/>
    <row r="1502" ht="15" customHeight="1" x14ac:dyDescent="0.2"/>
    <row r="1503" ht="15" customHeight="1" x14ac:dyDescent="0.2"/>
    <row r="1504" ht="15" customHeight="1" x14ac:dyDescent="0.2"/>
    <row r="1505" ht="15" customHeight="1" x14ac:dyDescent="0.2"/>
    <row r="1506" ht="15" customHeight="1" x14ac:dyDescent="0.2"/>
    <row r="1507" ht="15" customHeight="1" x14ac:dyDescent="0.2"/>
    <row r="1508" ht="15" customHeight="1" x14ac:dyDescent="0.2"/>
    <row r="1509" ht="15" customHeight="1" x14ac:dyDescent="0.2"/>
    <row r="1510" ht="15" customHeight="1" x14ac:dyDescent="0.2"/>
    <row r="1511" ht="15" customHeight="1" x14ac:dyDescent="0.2"/>
    <row r="1512" ht="15" customHeight="1" x14ac:dyDescent="0.2"/>
    <row r="1513" ht="15" customHeight="1" x14ac:dyDescent="0.2"/>
    <row r="1514" ht="15" customHeight="1" x14ac:dyDescent="0.2"/>
    <row r="1515" ht="15" customHeight="1" x14ac:dyDescent="0.2"/>
    <row r="1516" ht="15" customHeight="1" x14ac:dyDescent="0.2"/>
    <row r="1517" ht="15" customHeight="1" x14ac:dyDescent="0.2"/>
    <row r="1518" ht="15" customHeight="1" x14ac:dyDescent="0.2"/>
    <row r="1519" ht="15" customHeight="1" x14ac:dyDescent="0.2"/>
    <row r="1520" ht="15" customHeight="1" x14ac:dyDescent="0.2"/>
    <row r="1521" ht="15" customHeight="1" x14ac:dyDescent="0.2"/>
    <row r="1522" ht="15" customHeight="1" x14ac:dyDescent="0.2"/>
    <row r="1523" ht="15" customHeight="1" x14ac:dyDescent="0.2"/>
    <row r="1524" ht="15" customHeight="1" x14ac:dyDescent="0.2"/>
    <row r="1525" ht="15" customHeight="1" x14ac:dyDescent="0.2"/>
    <row r="1526" ht="15" customHeight="1" x14ac:dyDescent="0.2"/>
    <row r="1527" ht="15" customHeight="1" x14ac:dyDescent="0.2"/>
    <row r="1528" ht="15" customHeight="1" x14ac:dyDescent="0.2"/>
    <row r="1529" ht="15" customHeight="1" x14ac:dyDescent="0.2"/>
    <row r="1530" ht="15" customHeight="1" x14ac:dyDescent="0.2"/>
    <row r="1531" ht="15" customHeight="1" x14ac:dyDescent="0.2"/>
    <row r="1532" ht="15" customHeight="1" x14ac:dyDescent="0.2"/>
    <row r="1533" ht="15" customHeight="1" x14ac:dyDescent="0.2"/>
    <row r="1534" ht="15" customHeight="1" x14ac:dyDescent="0.2"/>
    <row r="1535" ht="15" customHeight="1" x14ac:dyDescent="0.2"/>
    <row r="1536" ht="15" customHeight="1" x14ac:dyDescent="0.2"/>
    <row r="1537" ht="15" customHeight="1" x14ac:dyDescent="0.2"/>
    <row r="1538" ht="15" customHeight="1" x14ac:dyDescent="0.2"/>
    <row r="1539" ht="15" customHeight="1" x14ac:dyDescent="0.2"/>
    <row r="1540" ht="15" customHeight="1" x14ac:dyDescent="0.2"/>
    <row r="1541" ht="15" customHeight="1" x14ac:dyDescent="0.2"/>
    <row r="1542" ht="15" customHeight="1" x14ac:dyDescent="0.2"/>
    <row r="1543" ht="15" customHeight="1" x14ac:dyDescent="0.2"/>
    <row r="1544" ht="15" customHeight="1" x14ac:dyDescent="0.2"/>
    <row r="1545" ht="15" customHeight="1" x14ac:dyDescent="0.2"/>
    <row r="1546" ht="15" customHeight="1" x14ac:dyDescent="0.2"/>
    <row r="1547" ht="15" customHeight="1" x14ac:dyDescent="0.2"/>
    <row r="1548" ht="15" customHeight="1" x14ac:dyDescent="0.2"/>
    <row r="1549" ht="15" customHeight="1" x14ac:dyDescent="0.2"/>
    <row r="1550" ht="15" customHeight="1" x14ac:dyDescent="0.2"/>
    <row r="1551" ht="15" customHeight="1" x14ac:dyDescent="0.2"/>
    <row r="1552" ht="15" customHeight="1" x14ac:dyDescent="0.2"/>
    <row r="1553" ht="15" customHeight="1" x14ac:dyDescent="0.2"/>
    <row r="1554" ht="15" customHeight="1" x14ac:dyDescent="0.2"/>
    <row r="1555" ht="15" customHeight="1" x14ac:dyDescent="0.2"/>
    <row r="1556" ht="15" customHeight="1" x14ac:dyDescent="0.2"/>
    <row r="1557" ht="15" customHeight="1" x14ac:dyDescent="0.2"/>
    <row r="1558" ht="15" customHeight="1" x14ac:dyDescent="0.2"/>
    <row r="1559" ht="15" customHeight="1" x14ac:dyDescent="0.2"/>
    <row r="1560" ht="15" customHeight="1" x14ac:dyDescent="0.2"/>
    <row r="1561" ht="15" customHeight="1" x14ac:dyDescent="0.2"/>
    <row r="1562" ht="15" customHeight="1" x14ac:dyDescent="0.2"/>
    <row r="1563" ht="15" customHeight="1" x14ac:dyDescent="0.2"/>
    <row r="1564" ht="15" customHeight="1" x14ac:dyDescent="0.2"/>
    <row r="1565" ht="15" customHeight="1" x14ac:dyDescent="0.2"/>
    <row r="1566" ht="15" customHeight="1" x14ac:dyDescent="0.2"/>
    <row r="1567" ht="15" customHeight="1" x14ac:dyDescent="0.2"/>
    <row r="1568" ht="15" customHeight="1" x14ac:dyDescent="0.2"/>
    <row r="1569" ht="15" customHeight="1" x14ac:dyDescent="0.2"/>
    <row r="1570" ht="15" customHeight="1" x14ac:dyDescent="0.2"/>
    <row r="1571" ht="15" customHeight="1" x14ac:dyDescent="0.2"/>
    <row r="1572" ht="15" customHeight="1" x14ac:dyDescent="0.2"/>
    <row r="1573" ht="15" customHeight="1" x14ac:dyDescent="0.2"/>
    <row r="1574" ht="15" customHeight="1" x14ac:dyDescent="0.2"/>
    <row r="1575" ht="15" customHeight="1" x14ac:dyDescent="0.2"/>
    <row r="1576" ht="15" customHeight="1" x14ac:dyDescent="0.2"/>
    <row r="1577" ht="15" customHeight="1" x14ac:dyDescent="0.2"/>
    <row r="1578" ht="15" customHeight="1" x14ac:dyDescent="0.2"/>
    <row r="1579" ht="15" customHeight="1" x14ac:dyDescent="0.2"/>
    <row r="1580" ht="15" customHeight="1" x14ac:dyDescent="0.2"/>
    <row r="1581" ht="15" customHeight="1" x14ac:dyDescent="0.2"/>
    <row r="1582" ht="15" customHeight="1" x14ac:dyDescent="0.2"/>
    <row r="1583" ht="15" customHeight="1" x14ac:dyDescent="0.2"/>
    <row r="1584" ht="15" customHeight="1" x14ac:dyDescent="0.2"/>
    <row r="1585" ht="15" customHeight="1" x14ac:dyDescent="0.2"/>
    <row r="1586" ht="15" customHeight="1" x14ac:dyDescent="0.2"/>
    <row r="1587" ht="15" customHeight="1" x14ac:dyDescent="0.2"/>
    <row r="1588" ht="15" customHeight="1" x14ac:dyDescent="0.2"/>
    <row r="1589" ht="15" customHeight="1" x14ac:dyDescent="0.2"/>
    <row r="1590" ht="15" customHeight="1" x14ac:dyDescent="0.2"/>
    <row r="1591" ht="15" customHeight="1" x14ac:dyDescent="0.2"/>
    <row r="1592" ht="15" customHeight="1" x14ac:dyDescent="0.2"/>
    <row r="1593" ht="15" customHeight="1" x14ac:dyDescent="0.2"/>
    <row r="1594" ht="15" customHeight="1" x14ac:dyDescent="0.2"/>
    <row r="1595" ht="15" customHeight="1" x14ac:dyDescent="0.2"/>
    <row r="1596" ht="15" customHeight="1" x14ac:dyDescent="0.2"/>
    <row r="1597" ht="15" customHeight="1" x14ac:dyDescent="0.2"/>
    <row r="1598" ht="15" customHeight="1" x14ac:dyDescent="0.2"/>
    <row r="1599" ht="15" customHeight="1" x14ac:dyDescent="0.2"/>
    <row r="1600" ht="15" customHeight="1" x14ac:dyDescent="0.2"/>
    <row r="1601" ht="15" customHeight="1" x14ac:dyDescent="0.2"/>
    <row r="1602" ht="15" customHeight="1" x14ac:dyDescent="0.2"/>
    <row r="1603" ht="15" customHeight="1" x14ac:dyDescent="0.2"/>
    <row r="1604" ht="15" customHeight="1" x14ac:dyDescent="0.2"/>
    <row r="1605" ht="15" customHeight="1" x14ac:dyDescent="0.2"/>
    <row r="1606" ht="15" customHeight="1" x14ac:dyDescent="0.2"/>
    <row r="1607" ht="15" customHeight="1" x14ac:dyDescent="0.2"/>
    <row r="1608" ht="15" customHeight="1" x14ac:dyDescent="0.2"/>
    <row r="1609" ht="15" customHeight="1" x14ac:dyDescent="0.2"/>
    <row r="1610" ht="15" customHeight="1" x14ac:dyDescent="0.2"/>
    <row r="1611" ht="15" customHeight="1" x14ac:dyDescent="0.2"/>
    <row r="1612" ht="15" customHeight="1" x14ac:dyDescent="0.2"/>
    <row r="1613" ht="15" customHeight="1" x14ac:dyDescent="0.2"/>
    <row r="1614" ht="15" customHeight="1" x14ac:dyDescent="0.2"/>
    <row r="1615" ht="15" customHeight="1" x14ac:dyDescent="0.2"/>
    <row r="1616" ht="15" customHeight="1" x14ac:dyDescent="0.2"/>
    <row r="1617" ht="15" customHeight="1" x14ac:dyDescent="0.2"/>
    <row r="1618" ht="15" customHeight="1" x14ac:dyDescent="0.2"/>
    <row r="1619" ht="15" customHeight="1" x14ac:dyDescent="0.2"/>
    <row r="1620" ht="15" customHeight="1" x14ac:dyDescent="0.2"/>
    <row r="1621" ht="15" customHeight="1" x14ac:dyDescent="0.2"/>
    <row r="1622" ht="15" customHeight="1" x14ac:dyDescent="0.2"/>
    <row r="1623" ht="15" customHeight="1" x14ac:dyDescent="0.2"/>
    <row r="1624" ht="15" customHeight="1" x14ac:dyDescent="0.2"/>
    <row r="1625" ht="15" customHeight="1" x14ac:dyDescent="0.2"/>
    <row r="1626" ht="15" customHeight="1" x14ac:dyDescent="0.2"/>
    <row r="1627" ht="15" customHeight="1" x14ac:dyDescent="0.2"/>
    <row r="1628" ht="15" customHeight="1" x14ac:dyDescent="0.2"/>
    <row r="1629" ht="15" customHeight="1" x14ac:dyDescent="0.2"/>
    <row r="1630" ht="15" customHeight="1" x14ac:dyDescent="0.2"/>
    <row r="1631" ht="15" customHeight="1" x14ac:dyDescent="0.2"/>
    <row r="1632" ht="15" customHeight="1" x14ac:dyDescent="0.2"/>
    <row r="1633" ht="15" customHeight="1" x14ac:dyDescent="0.2"/>
    <row r="1634" ht="15" customHeight="1" x14ac:dyDescent="0.2"/>
    <row r="1635" ht="15" customHeight="1" x14ac:dyDescent="0.2"/>
    <row r="1636" ht="15" customHeight="1" x14ac:dyDescent="0.2"/>
    <row r="1637" ht="15" customHeight="1" x14ac:dyDescent="0.2"/>
    <row r="1638" ht="15" customHeight="1" x14ac:dyDescent="0.2"/>
    <row r="1639" ht="15" customHeight="1" x14ac:dyDescent="0.2"/>
    <row r="1640" ht="15" customHeight="1" x14ac:dyDescent="0.2"/>
    <row r="1641" ht="15" customHeight="1" x14ac:dyDescent="0.2"/>
    <row r="1642" ht="15" customHeight="1" x14ac:dyDescent="0.2"/>
    <row r="1643" ht="15" customHeight="1" x14ac:dyDescent="0.2"/>
    <row r="1644" ht="15" customHeight="1" x14ac:dyDescent="0.2"/>
    <row r="1645" ht="15" customHeight="1" x14ac:dyDescent="0.2"/>
    <row r="1646" ht="15" customHeight="1" x14ac:dyDescent="0.2"/>
    <row r="1647" ht="15" customHeight="1" x14ac:dyDescent="0.2"/>
    <row r="1648" ht="15" customHeight="1" x14ac:dyDescent="0.2"/>
    <row r="1649" ht="15" customHeight="1" x14ac:dyDescent="0.2"/>
    <row r="1650" ht="15" customHeight="1" x14ac:dyDescent="0.2"/>
    <row r="1651" ht="15" customHeight="1" x14ac:dyDescent="0.2"/>
    <row r="1652" ht="15" customHeight="1" x14ac:dyDescent="0.2"/>
    <row r="1653" ht="15" customHeight="1" x14ac:dyDescent="0.2"/>
    <row r="1654" ht="15" customHeight="1" x14ac:dyDescent="0.2"/>
    <row r="1655" ht="15" customHeight="1" x14ac:dyDescent="0.2"/>
    <row r="1656" ht="15" customHeight="1" x14ac:dyDescent="0.2"/>
    <row r="1657" ht="15" customHeight="1" x14ac:dyDescent="0.2"/>
    <row r="1658" ht="15" customHeight="1" x14ac:dyDescent="0.2"/>
    <row r="1659" ht="15" customHeight="1" x14ac:dyDescent="0.2"/>
    <row r="1660" ht="15" customHeight="1" x14ac:dyDescent="0.2"/>
    <row r="1661" ht="15" customHeight="1" x14ac:dyDescent="0.2"/>
    <row r="1662" ht="15" customHeight="1" x14ac:dyDescent="0.2"/>
    <row r="1663" ht="15" customHeight="1" x14ac:dyDescent="0.2"/>
    <row r="1664" ht="15" customHeight="1" x14ac:dyDescent="0.2"/>
    <row r="1665" ht="15" customHeight="1" x14ac:dyDescent="0.2"/>
    <row r="1666" ht="15" customHeight="1" x14ac:dyDescent="0.2"/>
    <row r="1667" ht="15" customHeight="1" x14ac:dyDescent="0.2"/>
    <row r="1668" ht="15" customHeight="1" x14ac:dyDescent="0.2"/>
    <row r="1669" ht="15" customHeight="1" x14ac:dyDescent="0.2"/>
    <row r="1670" ht="15" customHeight="1" x14ac:dyDescent="0.2"/>
    <row r="1671" ht="15" customHeight="1" x14ac:dyDescent="0.2"/>
    <row r="1672" ht="15" customHeight="1" x14ac:dyDescent="0.2"/>
    <row r="1673" ht="15" customHeight="1" x14ac:dyDescent="0.2"/>
    <row r="1674" ht="15" customHeight="1" x14ac:dyDescent="0.2"/>
    <row r="1675" ht="15" customHeight="1" x14ac:dyDescent="0.2"/>
    <row r="1676" ht="15" customHeight="1" x14ac:dyDescent="0.2"/>
    <row r="1677" ht="15" customHeight="1" x14ac:dyDescent="0.2"/>
    <row r="1678" ht="15" customHeight="1" x14ac:dyDescent="0.2"/>
    <row r="1679" ht="15" customHeight="1" x14ac:dyDescent="0.2"/>
    <row r="1680" ht="15" customHeight="1" x14ac:dyDescent="0.2"/>
    <row r="1681" ht="15" customHeight="1" x14ac:dyDescent="0.2"/>
    <row r="1682" ht="15" customHeight="1" x14ac:dyDescent="0.2"/>
    <row r="1683" ht="15" customHeight="1" x14ac:dyDescent="0.2"/>
    <row r="1684" ht="15" customHeight="1" x14ac:dyDescent="0.2"/>
    <row r="1685" ht="15" customHeight="1" x14ac:dyDescent="0.2"/>
    <row r="1686" ht="15" customHeight="1" x14ac:dyDescent="0.2"/>
    <row r="1687" ht="15" customHeight="1" x14ac:dyDescent="0.2"/>
    <row r="1688" ht="15" customHeight="1" x14ac:dyDescent="0.2"/>
    <row r="1689" ht="15" customHeight="1" x14ac:dyDescent="0.2"/>
    <row r="1690" ht="15" customHeight="1" x14ac:dyDescent="0.2"/>
    <row r="1691" ht="15" customHeight="1" x14ac:dyDescent="0.2"/>
    <row r="1692" ht="15" customHeight="1" x14ac:dyDescent="0.2"/>
    <row r="1693" ht="15" customHeight="1" x14ac:dyDescent="0.2"/>
    <row r="1694" ht="15" customHeight="1" x14ac:dyDescent="0.2"/>
    <row r="1695" ht="15" customHeight="1" x14ac:dyDescent="0.2"/>
    <row r="1696" ht="15" customHeight="1" x14ac:dyDescent="0.2"/>
    <row r="1697" ht="15" customHeight="1" x14ac:dyDescent="0.2"/>
    <row r="1698" ht="15" customHeight="1" x14ac:dyDescent="0.2"/>
    <row r="1699" ht="15" customHeight="1" x14ac:dyDescent="0.2"/>
    <row r="1700" ht="15" customHeight="1" x14ac:dyDescent="0.2"/>
    <row r="1701" ht="15" customHeight="1" x14ac:dyDescent="0.2"/>
    <row r="1702" ht="15" customHeight="1" x14ac:dyDescent="0.2"/>
    <row r="1703" ht="15" customHeight="1" x14ac:dyDescent="0.2"/>
    <row r="1704" ht="15" customHeight="1" x14ac:dyDescent="0.2"/>
    <row r="1705" ht="15" customHeight="1" x14ac:dyDescent="0.2"/>
    <row r="1706" ht="15" customHeight="1" x14ac:dyDescent="0.2"/>
    <row r="1707" ht="15" customHeight="1" x14ac:dyDescent="0.2"/>
    <row r="1708" ht="15" customHeight="1" x14ac:dyDescent="0.2"/>
    <row r="1709" ht="15" customHeight="1" x14ac:dyDescent="0.2"/>
    <row r="1710" ht="15" customHeight="1" x14ac:dyDescent="0.2"/>
    <row r="1711" ht="15" customHeight="1" x14ac:dyDescent="0.2"/>
    <row r="1712" ht="15" customHeight="1" x14ac:dyDescent="0.2"/>
    <row r="1713" ht="15" customHeight="1" x14ac:dyDescent="0.2"/>
    <row r="1714" ht="15" customHeight="1" x14ac:dyDescent="0.2"/>
    <row r="1715" ht="15" customHeight="1" x14ac:dyDescent="0.2"/>
    <row r="1716" ht="15" customHeight="1" x14ac:dyDescent="0.2"/>
    <row r="1717" ht="15" customHeight="1" x14ac:dyDescent="0.2"/>
    <row r="1718" ht="15" customHeight="1" x14ac:dyDescent="0.2"/>
    <row r="1719" ht="15" customHeight="1" x14ac:dyDescent="0.2"/>
    <row r="1720" ht="15" customHeight="1" x14ac:dyDescent="0.2"/>
    <row r="1721" ht="15" customHeight="1" x14ac:dyDescent="0.2"/>
    <row r="1722" ht="15" customHeight="1" x14ac:dyDescent="0.2"/>
    <row r="1723" ht="15" customHeight="1" x14ac:dyDescent="0.2"/>
    <row r="1724" ht="15" customHeight="1" x14ac:dyDescent="0.2"/>
    <row r="1725" ht="15" customHeight="1" x14ac:dyDescent="0.2"/>
    <row r="1726" ht="15" customHeight="1" x14ac:dyDescent="0.2"/>
    <row r="1727" ht="15" customHeight="1" x14ac:dyDescent="0.2"/>
    <row r="1728" ht="15" customHeight="1" x14ac:dyDescent="0.2"/>
    <row r="1729" ht="15" customHeight="1" x14ac:dyDescent="0.2"/>
    <row r="1730" ht="15" customHeight="1" x14ac:dyDescent="0.2"/>
    <row r="1731" ht="15" customHeight="1" x14ac:dyDescent="0.2"/>
    <row r="1732" ht="15" customHeight="1" x14ac:dyDescent="0.2"/>
    <row r="1733" ht="15" customHeight="1" x14ac:dyDescent="0.2"/>
    <row r="1734" ht="15" customHeight="1" x14ac:dyDescent="0.2"/>
    <row r="1735" ht="15" customHeight="1" x14ac:dyDescent="0.2"/>
    <row r="1736" ht="15" customHeight="1" x14ac:dyDescent="0.2"/>
    <row r="1737" ht="15" customHeight="1" x14ac:dyDescent="0.2"/>
    <row r="1738" ht="15" customHeight="1" x14ac:dyDescent="0.2"/>
    <row r="1739" ht="15" customHeight="1" x14ac:dyDescent="0.2"/>
    <row r="1740" ht="15" customHeight="1" x14ac:dyDescent="0.2"/>
    <row r="1741" ht="15" customHeight="1" x14ac:dyDescent="0.2"/>
    <row r="1742" ht="15" customHeight="1" x14ac:dyDescent="0.2"/>
    <row r="1743" ht="15" customHeight="1" x14ac:dyDescent="0.2"/>
    <row r="1744" ht="15" customHeight="1" x14ac:dyDescent="0.2"/>
    <row r="1745" ht="15" customHeight="1" x14ac:dyDescent="0.2"/>
    <row r="1746" ht="15" customHeight="1" x14ac:dyDescent="0.2"/>
    <row r="1747" ht="15" customHeight="1" x14ac:dyDescent="0.2"/>
    <row r="1748" ht="15" customHeight="1" x14ac:dyDescent="0.2"/>
    <row r="1749" ht="15" customHeight="1" x14ac:dyDescent="0.2"/>
    <row r="1750" ht="15" customHeight="1" x14ac:dyDescent="0.2"/>
    <row r="1751" ht="15" customHeight="1" x14ac:dyDescent="0.2"/>
    <row r="1752" ht="15" customHeight="1" x14ac:dyDescent="0.2"/>
    <row r="1753" ht="15" customHeight="1" x14ac:dyDescent="0.2"/>
    <row r="1754" ht="15" customHeight="1" x14ac:dyDescent="0.2"/>
    <row r="1755" ht="15" customHeight="1" x14ac:dyDescent="0.2"/>
    <row r="1756" ht="15" customHeight="1" x14ac:dyDescent="0.2"/>
    <row r="1757" ht="15" customHeight="1" x14ac:dyDescent="0.2"/>
    <row r="1758" ht="15" customHeight="1" x14ac:dyDescent="0.2"/>
    <row r="1759" ht="15" customHeight="1" x14ac:dyDescent="0.2"/>
    <row r="1760" ht="15" customHeight="1" x14ac:dyDescent="0.2"/>
    <row r="1761" ht="15" customHeight="1" x14ac:dyDescent="0.2"/>
    <row r="1762" ht="15" customHeight="1" x14ac:dyDescent="0.2"/>
    <row r="1763" ht="15" customHeight="1" x14ac:dyDescent="0.2"/>
    <row r="1764" ht="15" customHeight="1" x14ac:dyDescent="0.2"/>
    <row r="1765" ht="15" customHeight="1" x14ac:dyDescent="0.2"/>
    <row r="1766" ht="15" customHeight="1" x14ac:dyDescent="0.2"/>
    <row r="1767" ht="15" customHeight="1" x14ac:dyDescent="0.2"/>
    <row r="1768" ht="15" customHeight="1" x14ac:dyDescent="0.2"/>
    <row r="1769" ht="15" customHeight="1" x14ac:dyDescent="0.2"/>
    <row r="1770" ht="15" customHeight="1" x14ac:dyDescent="0.2"/>
    <row r="1771" ht="15" customHeight="1" x14ac:dyDescent="0.2"/>
    <row r="1772" ht="15" customHeight="1" x14ac:dyDescent="0.2"/>
    <row r="1773" ht="15" customHeight="1" x14ac:dyDescent="0.2"/>
    <row r="1774" ht="15" customHeight="1" x14ac:dyDescent="0.2"/>
    <row r="1775" ht="15" customHeight="1" x14ac:dyDescent="0.2"/>
    <row r="1776" ht="15" customHeight="1" x14ac:dyDescent="0.2"/>
    <row r="1777" ht="15" customHeight="1" x14ac:dyDescent="0.2"/>
    <row r="1778" ht="15" customHeight="1" x14ac:dyDescent="0.2"/>
    <row r="1779" ht="15" customHeight="1" x14ac:dyDescent="0.2"/>
    <row r="1780" ht="15" customHeight="1" x14ac:dyDescent="0.2"/>
    <row r="1781" ht="15" customHeight="1" x14ac:dyDescent="0.2"/>
    <row r="1782" ht="15" customHeight="1" x14ac:dyDescent="0.2"/>
    <row r="1783" ht="15" customHeight="1" x14ac:dyDescent="0.2"/>
    <row r="1784" ht="15" customHeight="1" x14ac:dyDescent="0.2"/>
    <row r="1785" ht="15" customHeight="1" x14ac:dyDescent="0.2"/>
    <row r="1786" ht="15" customHeight="1" x14ac:dyDescent="0.2"/>
    <row r="1787" ht="15" customHeight="1" x14ac:dyDescent="0.2"/>
    <row r="1788" ht="15" customHeight="1" x14ac:dyDescent="0.2"/>
    <row r="1789" ht="15" customHeight="1" x14ac:dyDescent="0.2"/>
    <row r="1790" ht="15" customHeight="1" x14ac:dyDescent="0.2"/>
    <row r="1791" ht="15" customHeight="1" x14ac:dyDescent="0.2"/>
    <row r="1792" ht="15" customHeight="1" x14ac:dyDescent="0.2"/>
    <row r="1793" ht="15" customHeight="1" x14ac:dyDescent="0.2"/>
    <row r="1794" ht="15" customHeight="1" x14ac:dyDescent="0.2"/>
    <row r="1795" ht="15" customHeight="1" x14ac:dyDescent="0.2"/>
    <row r="1796" ht="15" customHeight="1" x14ac:dyDescent="0.2"/>
    <row r="1797" ht="15" customHeight="1" x14ac:dyDescent="0.2"/>
    <row r="1798" ht="15" customHeight="1" x14ac:dyDescent="0.2"/>
    <row r="1799" ht="15" customHeight="1" x14ac:dyDescent="0.2"/>
    <row r="1800" ht="15" customHeight="1" x14ac:dyDescent="0.2"/>
    <row r="1801" ht="15" customHeight="1" x14ac:dyDescent="0.2"/>
    <row r="1802" ht="15" customHeight="1" x14ac:dyDescent="0.2"/>
    <row r="1803" ht="15" customHeight="1" x14ac:dyDescent="0.2"/>
    <row r="1804" ht="15" customHeight="1" x14ac:dyDescent="0.2"/>
    <row r="1805" ht="15" customHeight="1" x14ac:dyDescent="0.2"/>
    <row r="1806" ht="15" customHeight="1" x14ac:dyDescent="0.2"/>
    <row r="1807" ht="15" customHeight="1" x14ac:dyDescent="0.2"/>
    <row r="1808" ht="15" customHeight="1" x14ac:dyDescent="0.2"/>
    <row r="1809" ht="15" customHeight="1" x14ac:dyDescent="0.2"/>
    <row r="1810" ht="15" customHeight="1" x14ac:dyDescent="0.2"/>
    <row r="1811" ht="15" customHeight="1" x14ac:dyDescent="0.2"/>
    <row r="1812" ht="15" customHeight="1" x14ac:dyDescent="0.2"/>
    <row r="1813" ht="15" customHeight="1" x14ac:dyDescent="0.2"/>
    <row r="1814" ht="15" customHeight="1" x14ac:dyDescent="0.2"/>
    <row r="1815" ht="15" customHeight="1" x14ac:dyDescent="0.2"/>
  </sheetData>
  <mergeCells count="49">
    <mergeCell ref="A26:E31"/>
    <mergeCell ref="A2:E2"/>
    <mergeCell ref="A3:E3"/>
    <mergeCell ref="A4:E8"/>
    <mergeCell ref="A24:E24"/>
    <mergeCell ref="A25:E25"/>
    <mergeCell ref="A168:E176"/>
    <mergeCell ref="A55:E55"/>
    <mergeCell ref="A56:E56"/>
    <mergeCell ref="A57:E63"/>
    <mergeCell ref="A83:E83"/>
    <mergeCell ref="A84:E84"/>
    <mergeCell ref="A85:E92"/>
    <mergeCell ref="A114:E114"/>
    <mergeCell ref="A115:E123"/>
    <mergeCell ref="A141:E141"/>
    <mergeCell ref="A142:E148"/>
    <mergeCell ref="A167:E167"/>
    <mergeCell ref="A375:E376"/>
    <mergeCell ref="A195:E196"/>
    <mergeCell ref="A197:E204"/>
    <mergeCell ref="A226:E227"/>
    <mergeCell ref="A228:E235"/>
    <mergeCell ref="A253:E254"/>
    <mergeCell ref="A255:E260"/>
    <mergeCell ref="A293:E301"/>
    <mergeCell ref="A325:E325"/>
    <mergeCell ref="A326:E332"/>
    <mergeCell ref="A350:E351"/>
    <mergeCell ref="A352:E361"/>
    <mergeCell ref="A532:E533"/>
    <mergeCell ref="A377:E384"/>
    <mergeCell ref="A398:E399"/>
    <mergeCell ref="A400:E408"/>
    <mergeCell ref="A419:E420"/>
    <mergeCell ref="A421:E429"/>
    <mergeCell ref="A441:E442"/>
    <mergeCell ref="A443:E453"/>
    <mergeCell ref="A471:E471"/>
    <mergeCell ref="A472:E483"/>
    <mergeCell ref="A511:E512"/>
    <mergeCell ref="A513:E518"/>
    <mergeCell ref="A592:E598"/>
    <mergeCell ref="A534:E541"/>
    <mergeCell ref="A559:E559"/>
    <mergeCell ref="A560:E560"/>
    <mergeCell ref="A561:E566"/>
    <mergeCell ref="A590:E590"/>
    <mergeCell ref="A591:E591"/>
  </mergeCells>
  <pageMargins left="0.98425196850393704" right="0.98425196850393704" top="0.98425196850393704" bottom="0.98425196850393704" header="0.51181102362204722" footer="0.51181102362204722"/>
  <pageSetup paperSize="9" scale="92" firstPageNumber="29" orientation="portrait" useFirstPageNumber="1" r:id="rId1"/>
  <headerFooter alignWithMargins="0">
    <oddHeader>&amp;C&amp;"Arial,Kurzíva"Příloha č. 2: Rozpočtové změny č. 489/17 - 510/17 schválené Radou Olomouckého kraje 16.10.2017</oddHeader>
    <oddFooter xml:space="preserve">&amp;L&amp;"Arial,Kurzíva"Zastupitelstvo OK 18.12.2017
5.2. - Rozpočet Olomouckého kraje 2017 - rozpočtové změny 
Příloha č.2: Rozpočtové změny č. 489/17 - 510/17 schválené Radou Olomouckého kraje 16.10.2017&amp;R&amp;"Arial,Kurzíva"Strana &amp;P (celkem 95)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16"/>
  <sheetViews>
    <sheetView showGridLines="0" zoomScale="92" zoomScaleNormal="92" zoomScaleSheetLayoutView="92" zoomScalePageLayoutView="92" workbookViewId="0"/>
  </sheetViews>
  <sheetFormatPr defaultRowHeight="12.75" x14ac:dyDescent="0.2"/>
  <cols>
    <col min="1" max="1" width="9.7109375" customWidth="1"/>
    <col min="2" max="2" width="13.140625" customWidth="1"/>
    <col min="3" max="3" width="8.28515625" customWidth="1"/>
    <col min="4" max="4" width="39.140625" customWidth="1"/>
    <col min="5" max="5" width="18.42578125" customWidth="1"/>
    <col min="7" max="7" width="14" bestFit="1" customWidth="1"/>
  </cols>
  <sheetData>
    <row r="1" spans="1:5" ht="15" customHeight="1" x14ac:dyDescent="0.25">
      <c r="A1" s="57" t="s">
        <v>273</v>
      </c>
    </row>
    <row r="2" spans="1:5" ht="15" customHeight="1" x14ac:dyDescent="0.2">
      <c r="A2" s="215" t="s">
        <v>42</v>
      </c>
      <c r="B2" s="215"/>
      <c r="C2" s="215"/>
      <c r="D2" s="215"/>
      <c r="E2" s="215"/>
    </row>
    <row r="3" spans="1:5" ht="15" customHeight="1" x14ac:dyDescent="0.2">
      <c r="A3" s="215" t="s">
        <v>43</v>
      </c>
      <c r="B3" s="215"/>
      <c r="C3" s="215"/>
      <c r="D3" s="215"/>
      <c r="E3" s="215"/>
    </row>
    <row r="4" spans="1:5" ht="15" customHeight="1" x14ac:dyDescent="0.2">
      <c r="A4" s="209" t="s">
        <v>274</v>
      </c>
      <c r="B4" s="209"/>
      <c r="C4" s="209"/>
      <c r="D4" s="209"/>
      <c r="E4" s="209"/>
    </row>
    <row r="5" spans="1:5" ht="15" customHeight="1" x14ac:dyDescent="0.2">
      <c r="A5" s="209"/>
      <c r="B5" s="209"/>
      <c r="C5" s="209"/>
      <c r="D5" s="209"/>
      <c r="E5" s="209"/>
    </row>
    <row r="6" spans="1:5" ht="15" customHeight="1" x14ac:dyDescent="0.2">
      <c r="A6" s="209"/>
      <c r="B6" s="209"/>
      <c r="C6" s="209"/>
      <c r="D6" s="209"/>
      <c r="E6" s="209"/>
    </row>
    <row r="7" spans="1:5" ht="15" customHeight="1" x14ac:dyDescent="0.2">
      <c r="A7" s="209"/>
      <c r="B7" s="209"/>
      <c r="C7" s="209"/>
      <c r="D7" s="209"/>
      <c r="E7" s="209"/>
    </row>
    <row r="8" spans="1:5" ht="15" customHeight="1" x14ac:dyDescent="0.2">
      <c r="A8" s="209"/>
      <c r="B8" s="209"/>
      <c r="C8" s="209"/>
      <c r="D8" s="209"/>
      <c r="E8" s="209"/>
    </row>
    <row r="9" spans="1:5" ht="15" customHeight="1" x14ac:dyDescent="0.2">
      <c r="A9" s="209"/>
      <c r="B9" s="209"/>
      <c r="C9" s="209"/>
      <c r="D9" s="209"/>
      <c r="E9" s="209"/>
    </row>
    <row r="10" spans="1:5" ht="15" customHeight="1" x14ac:dyDescent="0.2">
      <c r="A10" s="187"/>
      <c r="B10" s="187"/>
      <c r="C10" s="187"/>
      <c r="D10" s="187"/>
      <c r="E10" s="187"/>
    </row>
    <row r="11" spans="1:5" ht="15" customHeight="1" x14ac:dyDescent="0.25">
      <c r="A11" s="40" t="s">
        <v>1</v>
      </c>
      <c r="B11" s="41"/>
      <c r="C11" s="41"/>
      <c r="D11" s="41"/>
      <c r="E11" s="41"/>
    </row>
    <row r="12" spans="1:5" ht="15" customHeight="1" x14ac:dyDescent="0.2">
      <c r="A12" s="42" t="s">
        <v>218</v>
      </c>
      <c r="B12" s="41"/>
      <c r="C12" s="41"/>
      <c r="D12" s="41"/>
      <c r="E12" s="43" t="s">
        <v>46</v>
      </c>
    </row>
    <row r="13" spans="1:5" ht="15" customHeight="1" x14ac:dyDescent="0.25">
      <c r="A13" s="44"/>
      <c r="B13" s="40"/>
      <c r="C13" s="41"/>
      <c r="D13" s="41"/>
      <c r="E13" s="45"/>
    </row>
    <row r="14" spans="1:5" ht="15" customHeight="1" x14ac:dyDescent="0.2">
      <c r="A14" s="44"/>
      <c r="B14" s="46" t="s">
        <v>47</v>
      </c>
      <c r="C14" s="46" t="s">
        <v>48</v>
      </c>
      <c r="D14" s="47" t="s">
        <v>49</v>
      </c>
      <c r="E14" s="46" t="s">
        <v>50</v>
      </c>
    </row>
    <row r="15" spans="1:5" ht="15" customHeight="1" x14ac:dyDescent="0.2">
      <c r="A15" s="44"/>
      <c r="B15" s="49">
        <v>33160</v>
      </c>
      <c r="C15" s="50"/>
      <c r="D15" s="51" t="s">
        <v>51</v>
      </c>
      <c r="E15" s="52">
        <v>781120</v>
      </c>
    </row>
    <row r="16" spans="1:5" ht="15" customHeight="1" x14ac:dyDescent="0.2">
      <c r="A16" s="44"/>
      <c r="B16" s="53"/>
      <c r="C16" s="54" t="s">
        <v>52</v>
      </c>
      <c r="D16" s="55"/>
      <c r="E16" s="56">
        <f>SUM(E15:E15)</f>
        <v>781120</v>
      </c>
    </row>
    <row r="17" spans="1:5" ht="15" customHeight="1" x14ac:dyDescent="0.2">
      <c r="A17" s="44"/>
      <c r="B17" s="61"/>
      <c r="C17" s="135"/>
      <c r="D17" s="41"/>
      <c r="E17" s="136"/>
    </row>
    <row r="18" spans="1:5" ht="15" customHeight="1" x14ac:dyDescent="0.25">
      <c r="A18" s="40" t="s">
        <v>17</v>
      </c>
      <c r="B18" s="41"/>
      <c r="C18" s="41"/>
      <c r="D18" s="41"/>
      <c r="E18" s="44"/>
    </row>
    <row r="19" spans="1:5" ht="15" customHeight="1" x14ac:dyDescent="0.2">
      <c r="A19" s="42" t="s">
        <v>218</v>
      </c>
      <c r="B19" s="41"/>
      <c r="C19" s="41"/>
      <c r="D19" s="41"/>
      <c r="E19" s="43" t="s">
        <v>46</v>
      </c>
    </row>
    <row r="20" spans="1:5" ht="15" customHeight="1" x14ac:dyDescent="0.2">
      <c r="A20" s="58"/>
      <c r="B20" s="58"/>
      <c r="C20" s="58"/>
      <c r="D20" s="58"/>
      <c r="E20" s="58"/>
    </row>
    <row r="21" spans="1:5" ht="15" customHeight="1" x14ac:dyDescent="0.2">
      <c r="A21" s="188"/>
      <c r="B21" s="46" t="s">
        <v>47</v>
      </c>
      <c r="C21" s="46" t="s">
        <v>48</v>
      </c>
      <c r="D21" s="47" t="s">
        <v>49</v>
      </c>
      <c r="E21" s="46" t="s">
        <v>50</v>
      </c>
    </row>
    <row r="22" spans="1:5" ht="15" customHeight="1" x14ac:dyDescent="0.2">
      <c r="A22" s="58"/>
      <c r="B22" s="49">
        <v>33160</v>
      </c>
      <c r="C22" s="50"/>
      <c r="D22" s="51" t="s">
        <v>114</v>
      </c>
      <c r="E22" s="52">
        <v>781120</v>
      </c>
    </row>
    <row r="23" spans="1:5" ht="15" customHeight="1" x14ac:dyDescent="0.2">
      <c r="A23" s="58"/>
      <c r="B23" s="53"/>
      <c r="C23" s="54" t="s">
        <v>52</v>
      </c>
      <c r="D23" s="55"/>
      <c r="E23" s="56">
        <f>SUM(E22:E22)</f>
        <v>781120</v>
      </c>
    </row>
    <row r="24" spans="1:5" ht="15" customHeight="1" x14ac:dyDescent="0.2"/>
    <row r="25" spans="1:5" ht="15" customHeight="1" x14ac:dyDescent="0.2"/>
    <row r="26" spans="1:5" ht="15" customHeight="1" x14ac:dyDescent="0.25">
      <c r="A26" s="57" t="s">
        <v>275</v>
      </c>
    </row>
    <row r="27" spans="1:5" ht="15" customHeight="1" x14ac:dyDescent="0.2">
      <c r="A27" s="210" t="s">
        <v>42</v>
      </c>
      <c r="B27" s="210"/>
      <c r="C27" s="210"/>
      <c r="D27" s="210"/>
      <c r="E27" s="210"/>
    </row>
    <row r="28" spans="1:5" ht="15" customHeight="1" x14ac:dyDescent="0.2">
      <c r="A28" s="210" t="s">
        <v>43</v>
      </c>
      <c r="B28" s="210"/>
      <c r="C28" s="210"/>
      <c r="D28" s="210"/>
      <c r="E28" s="210"/>
    </row>
    <row r="29" spans="1:5" ht="15" customHeight="1" x14ac:dyDescent="0.2">
      <c r="A29" s="209" t="s">
        <v>276</v>
      </c>
      <c r="B29" s="209"/>
      <c r="C29" s="209"/>
      <c r="D29" s="209"/>
      <c r="E29" s="209"/>
    </row>
    <row r="30" spans="1:5" ht="15" customHeight="1" x14ac:dyDescent="0.2">
      <c r="A30" s="209"/>
      <c r="B30" s="209"/>
      <c r="C30" s="209"/>
      <c r="D30" s="209"/>
      <c r="E30" s="209"/>
    </row>
    <row r="31" spans="1:5" ht="15" customHeight="1" x14ac:dyDescent="0.2">
      <c r="A31" s="209"/>
      <c r="B31" s="209"/>
      <c r="C31" s="209"/>
      <c r="D31" s="209"/>
      <c r="E31" s="209"/>
    </row>
    <row r="32" spans="1:5" ht="15" customHeight="1" x14ac:dyDescent="0.2">
      <c r="A32" s="209"/>
      <c r="B32" s="209"/>
      <c r="C32" s="209"/>
      <c r="D32" s="209"/>
      <c r="E32" s="209"/>
    </row>
    <row r="33" spans="1:5" ht="15" customHeight="1" x14ac:dyDescent="0.2">
      <c r="A33" s="209"/>
      <c r="B33" s="209"/>
      <c r="C33" s="209"/>
      <c r="D33" s="209"/>
      <c r="E33" s="209"/>
    </row>
    <row r="34" spans="1:5" ht="15" customHeight="1" x14ac:dyDescent="0.2">
      <c r="A34" s="209"/>
      <c r="B34" s="209"/>
      <c r="C34" s="209"/>
      <c r="D34" s="209"/>
      <c r="E34" s="209"/>
    </row>
    <row r="35" spans="1:5" ht="15" customHeight="1" x14ac:dyDescent="0.2">
      <c r="A35" s="39"/>
      <c r="B35" s="39"/>
      <c r="C35" s="39"/>
      <c r="D35" s="39"/>
      <c r="E35" s="39"/>
    </row>
    <row r="36" spans="1:5" ht="15" customHeight="1" x14ac:dyDescent="0.25">
      <c r="A36" s="40" t="s">
        <v>1</v>
      </c>
      <c r="B36" s="41"/>
      <c r="C36" s="41"/>
      <c r="D36" s="41"/>
      <c r="E36" s="41"/>
    </row>
    <row r="37" spans="1:5" ht="15" customHeight="1" x14ac:dyDescent="0.2">
      <c r="A37" s="42" t="s">
        <v>218</v>
      </c>
      <c r="B37" s="71"/>
      <c r="C37" s="71"/>
      <c r="D37" s="71"/>
      <c r="E37" s="72" t="s">
        <v>46</v>
      </c>
    </row>
    <row r="38" spans="1:5" ht="15" customHeight="1" x14ac:dyDescent="0.25">
      <c r="A38" s="73"/>
      <c r="B38" s="40"/>
      <c r="C38" s="41"/>
      <c r="D38" s="41"/>
      <c r="E38" s="45"/>
    </row>
    <row r="39" spans="1:5" ht="15" customHeight="1" x14ac:dyDescent="0.2">
      <c r="B39" s="46" t="s">
        <v>47</v>
      </c>
      <c r="C39" s="46" t="s">
        <v>48</v>
      </c>
      <c r="D39" s="47" t="s">
        <v>49</v>
      </c>
      <c r="E39" s="46" t="s">
        <v>50</v>
      </c>
    </row>
    <row r="40" spans="1:5" ht="15" customHeight="1" x14ac:dyDescent="0.2">
      <c r="B40" s="74">
        <v>103533063</v>
      </c>
      <c r="C40" s="75"/>
      <c r="D40" s="51" t="s">
        <v>51</v>
      </c>
      <c r="E40" s="52">
        <v>955105.54</v>
      </c>
    </row>
    <row r="41" spans="1:5" ht="15" customHeight="1" x14ac:dyDescent="0.2">
      <c r="B41" s="74">
        <v>103133063</v>
      </c>
      <c r="C41" s="75"/>
      <c r="D41" s="51" t="s">
        <v>51</v>
      </c>
      <c r="E41" s="52">
        <v>168548.06</v>
      </c>
    </row>
    <row r="42" spans="1:5" ht="15" customHeight="1" x14ac:dyDescent="0.2">
      <c r="B42" s="76"/>
      <c r="C42" s="54" t="s">
        <v>52</v>
      </c>
      <c r="D42" s="55"/>
      <c r="E42" s="56">
        <f>SUM(E40:E41)</f>
        <v>1123653.6000000001</v>
      </c>
    </row>
    <row r="43" spans="1:5" ht="15" customHeight="1" x14ac:dyDescent="0.25">
      <c r="A43" s="57"/>
      <c r="B43" s="58"/>
      <c r="C43" s="58"/>
      <c r="D43" s="58"/>
      <c r="E43" s="58"/>
    </row>
    <row r="44" spans="1:5" ht="15" customHeight="1" x14ac:dyDescent="0.25">
      <c r="A44" s="40" t="s">
        <v>17</v>
      </c>
      <c r="B44" s="41"/>
      <c r="C44" s="41"/>
      <c r="D44" s="41"/>
      <c r="E44" s="73"/>
    </row>
    <row r="45" spans="1:5" ht="15" customHeight="1" x14ac:dyDescent="0.2">
      <c r="A45" s="42" t="s">
        <v>218</v>
      </c>
      <c r="B45" s="71"/>
      <c r="C45" s="71"/>
      <c r="D45" s="71"/>
      <c r="E45" s="72" t="s">
        <v>46</v>
      </c>
    </row>
    <row r="46" spans="1:5" ht="15" customHeight="1" x14ac:dyDescent="0.25">
      <c r="A46" s="73"/>
      <c r="B46" s="40"/>
      <c r="C46" s="41"/>
      <c r="D46" s="41"/>
      <c r="E46" s="45"/>
    </row>
    <row r="47" spans="1:5" ht="15" customHeight="1" x14ac:dyDescent="0.2">
      <c r="B47" s="46" t="s">
        <v>47</v>
      </c>
      <c r="C47" s="46" t="s">
        <v>48</v>
      </c>
      <c r="D47" s="47" t="s">
        <v>49</v>
      </c>
      <c r="E47" s="46" t="s">
        <v>50</v>
      </c>
    </row>
    <row r="48" spans="1:5" ht="15" customHeight="1" x14ac:dyDescent="0.2">
      <c r="B48" s="74">
        <v>103533063</v>
      </c>
      <c r="C48" s="75"/>
      <c r="D48" s="60" t="s">
        <v>53</v>
      </c>
      <c r="E48" s="52">
        <v>955105.54</v>
      </c>
    </row>
    <row r="49" spans="1:5" ht="15" customHeight="1" x14ac:dyDescent="0.2">
      <c r="B49" s="74">
        <v>103133063</v>
      </c>
      <c r="C49" s="75"/>
      <c r="D49" s="60" t="s">
        <v>53</v>
      </c>
      <c r="E49" s="52">
        <v>168548.06</v>
      </c>
    </row>
    <row r="50" spans="1:5" ht="15" customHeight="1" x14ac:dyDescent="0.2">
      <c r="B50" s="76"/>
      <c r="C50" s="54" t="s">
        <v>52</v>
      </c>
      <c r="D50" s="55"/>
      <c r="E50" s="56">
        <f>SUM(E48:E49)</f>
        <v>1123653.6000000001</v>
      </c>
    </row>
    <row r="51" spans="1:5" ht="15" customHeight="1" x14ac:dyDescent="0.2"/>
    <row r="52" spans="1:5" ht="15" customHeight="1" x14ac:dyDescent="0.2"/>
    <row r="53" spans="1:5" ht="15" customHeight="1" x14ac:dyDescent="0.2"/>
    <row r="54" spans="1:5" ht="15" customHeight="1" x14ac:dyDescent="0.25">
      <c r="A54" s="57" t="s">
        <v>277</v>
      </c>
    </row>
    <row r="55" spans="1:5" ht="15" customHeight="1" x14ac:dyDescent="0.2">
      <c r="A55" s="215" t="s">
        <v>42</v>
      </c>
      <c r="B55" s="215"/>
      <c r="C55" s="215"/>
      <c r="D55" s="215"/>
      <c r="E55" s="215"/>
    </row>
    <row r="56" spans="1:5" ht="15" customHeight="1" x14ac:dyDescent="0.2">
      <c r="A56" s="210" t="s">
        <v>260</v>
      </c>
      <c r="B56" s="210"/>
      <c r="C56" s="210"/>
      <c r="D56" s="210"/>
      <c r="E56" s="210"/>
    </row>
    <row r="57" spans="1:5" ht="15" customHeight="1" x14ac:dyDescent="0.2">
      <c r="A57" s="209" t="s">
        <v>278</v>
      </c>
      <c r="B57" s="209"/>
      <c r="C57" s="209"/>
      <c r="D57" s="209"/>
      <c r="E57" s="209"/>
    </row>
    <row r="58" spans="1:5" ht="15" customHeight="1" x14ac:dyDescent="0.2">
      <c r="A58" s="209"/>
      <c r="B58" s="209"/>
      <c r="C58" s="209"/>
      <c r="D58" s="209"/>
      <c r="E58" s="209"/>
    </row>
    <row r="59" spans="1:5" ht="15" customHeight="1" x14ac:dyDescent="0.2">
      <c r="A59" s="209"/>
      <c r="B59" s="209"/>
      <c r="C59" s="209"/>
      <c r="D59" s="209"/>
      <c r="E59" s="209"/>
    </row>
    <row r="60" spans="1:5" ht="15" customHeight="1" x14ac:dyDescent="0.2">
      <c r="A60" s="209"/>
      <c r="B60" s="209"/>
      <c r="C60" s="209"/>
      <c r="D60" s="209"/>
      <c r="E60" s="209"/>
    </row>
    <row r="61" spans="1:5" ht="15" customHeight="1" x14ac:dyDescent="0.2">
      <c r="A61" s="209"/>
      <c r="B61" s="209"/>
      <c r="C61" s="209"/>
      <c r="D61" s="209"/>
      <c r="E61" s="209"/>
    </row>
    <row r="62" spans="1:5" ht="15" customHeight="1" x14ac:dyDescent="0.2">
      <c r="A62" s="209"/>
      <c r="B62" s="209"/>
      <c r="C62" s="209"/>
      <c r="D62" s="209"/>
      <c r="E62" s="209"/>
    </row>
    <row r="63" spans="1:5" ht="15" customHeight="1" x14ac:dyDescent="0.2">
      <c r="A63" s="140"/>
      <c r="B63" s="140"/>
      <c r="C63" s="140"/>
      <c r="D63" s="140"/>
      <c r="E63" s="140"/>
    </row>
    <row r="64" spans="1:5" ht="15" customHeight="1" x14ac:dyDescent="0.25">
      <c r="A64" s="40" t="s">
        <v>1</v>
      </c>
      <c r="B64" s="41"/>
      <c r="C64" s="41"/>
      <c r="D64" s="41"/>
      <c r="E64" s="41"/>
    </row>
    <row r="65" spans="1:5" ht="15" customHeight="1" x14ac:dyDescent="0.2">
      <c r="A65" s="42" t="s">
        <v>64</v>
      </c>
      <c r="B65" s="82"/>
      <c r="C65" s="82"/>
      <c r="D65" s="82"/>
      <c r="E65" s="82" t="s">
        <v>65</v>
      </c>
    </row>
    <row r="66" spans="1:5" ht="15" customHeight="1" x14ac:dyDescent="0.25">
      <c r="A66" s="44"/>
      <c r="B66" s="40"/>
      <c r="C66" s="41"/>
      <c r="D66" s="41"/>
      <c r="E66" s="45"/>
    </row>
    <row r="67" spans="1:5" ht="15" customHeight="1" x14ac:dyDescent="0.2">
      <c r="B67" s="46" t="s">
        <v>47</v>
      </c>
      <c r="C67" s="46" t="s">
        <v>48</v>
      </c>
      <c r="D67" s="47" t="s">
        <v>49</v>
      </c>
      <c r="E67" s="46" t="s">
        <v>50</v>
      </c>
    </row>
    <row r="68" spans="1:5" ht="15" customHeight="1" x14ac:dyDescent="0.2">
      <c r="B68" s="49">
        <v>13305</v>
      </c>
      <c r="C68" s="50"/>
      <c r="D68" s="51" t="s">
        <v>51</v>
      </c>
      <c r="E68" s="52">
        <v>64268100</v>
      </c>
    </row>
    <row r="69" spans="1:5" ht="15" customHeight="1" x14ac:dyDescent="0.2">
      <c r="B69" s="53"/>
      <c r="C69" s="54" t="s">
        <v>52</v>
      </c>
      <c r="D69" s="55"/>
      <c r="E69" s="56">
        <f>SUM(E68:E68)</f>
        <v>64268100</v>
      </c>
    </row>
    <row r="70" spans="1:5" ht="15" customHeight="1" x14ac:dyDescent="0.2"/>
    <row r="71" spans="1:5" ht="15" customHeight="1" x14ac:dyDescent="0.25">
      <c r="A71" s="40" t="s">
        <v>17</v>
      </c>
      <c r="B71" s="41"/>
      <c r="C71" s="41"/>
      <c r="D71" s="41"/>
      <c r="E71" s="44"/>
    </row>
    <row r="72" spans="1:5" ht="15" customHeight="1" x14ac:dyDescent="0.2">
      <c r="A72" s="81" t="s">
        <v>112</v>
      </c>
      <c r="B72" s="82"/>
      <c r="C72" s="82"/>
      <c r="D72" s="82"/>
      <c r="E72" s="82" t="s">
        <v>113</v>
      </c>
    </row>
    <row r="73" spans="1:5" ht="15" customHeight="1" x14ac:dyDescent="0.25">
      <c r="A73" s="44"/>
      <c r="B73" s="40"/>
      <c r="C73" s="41"/>
      <c r="D73" s="41"/>
      <c r="E73" s="45"/>
    </row>
    <row r="74" spans="1:5" ht="15" customHeight="1" x14ac:dyDescent="0.25">
      <c r="A74" s="73"/>
      <c r="B74" s="40"/>
      <c r="C74" s="85" t="s">
        <v>48</v>
      </c>
      <c r="D74" s="59" t="s">
        <v>54</v>
      </c>
      <c r="E74" s="46" t="s">
        <v>50</v>
      </c>
    </row>
    <row r="75" spans="1:5" ht="15" customHeight="1" x14ac:dyDescent="0.25">
      <c r="A75" s="73"/>
      <c r="B75" s="40"/>
      <c r="C75" s="107">
        <v>4399</v>
      </c>
      <c r="D75" s="101" t="s">
        <v>55</v>
      </c>
      <c r="E75" s="52">
        <f>370800+7325500+3697400+17716300+3149500</f>
        <v>32259500</v>
      </c>
    </row>
    <row r="76" spans="1:5" ht="15" customHeight="1" x14ac:dyDescent="0.25">
      <c r="A76" s="73"/>
      <c r="B76" s="40"/>
      <c r="C76" s="107">
        <v>4399</v>
      </c>
      <c r="D76" s="69" t="s">
        <v>56</v>
      </c>
      <c r="E76" s="52">
        <f>10487800+475000</f>
        <v>10962800</v>
      </c>
    </row>
    <row r="77" spans="1:5" ht="15" customHeight="1" x14ac:dyDescent="0.25">
      <c r="A77" s="73"/>
      <c r="B77" s="40"/>
      <c r="C77" s="91" t="s">
        <v>52</v>
      </c>
      <c r="D77" s="69"/>
      <c r="E77" s="93">
        <f>SUM(E75:E76)</f>
        <v>43222300</v>
      </c>
    </row>
    <row r="78" spans="1:5" ht="15" customHeight="1" x14ac:dyDescent="0.2"/>
    <row r="79" spans="1:5" ht="15" customHeight="1" x14ac:dyDescent="0.2">
      <c r="B79" s="46" t="s">
        <v>47</v>
      </c>
      <c r="C79" s="46" t="s">
        <v>48</v>
      </c>
      <c r="D79" s="47" t="s">
        <v>49</v>
      </c>
      <c r="E79" s="46" t="s">
        <v>50</v>
      </c>
    </row>
    <row r="80" spans="1:5" ht="15" customHeight="1" x14ac:dyDescent="0.2">
      <c r="B80" s="49">
        <v>13305</v>
      </c>
      <c r="C80" s="75"/>
      <c r="D80" s="60" t="s">
        <v>53</v>
      </c>
      <c r="E80" s="52">
        <v>21045800</v>
      </c>
    </row>
    <row r="81" spans="1:7" ht="15" customHeight="1" x14ac:dyDescent="0.2">
      <c r="B81" s="76"/>
      <c r="C81" s="54" t="s">
        <v>52</v>
      </c>
      <c r="D81" s="55"/>
      <c r="E81" s="56">
        <f>SUM(E80:E80)</f>
        <v>21045800</v>
      </c>
      <c r="G81" s="70">
        <f>+E77+E81</f>
        <v>64268100</v>
      </c>
    </row>
    <row r="82" spans="1:7" ht="15" customHeight="1" x14ac:dyDescent="0.2"/>
    <row r="83" spans="1:7" ht="15" customHeight="1" x14ac:dyDescent="0.2"/>
    <row r="84" spans="1:7" ht="15" customHeight="1" x14ac:dyDescent="0.25">
      <c r="A84" s="57" t="s">
        <v>279</v>
      </c>
    </row>
    <row r="85" spans="1:7" ht="15" customHeight="1" x14ac:dyDescent="0.2">
      <c r="A85" s="212" t="s">
        <v>210</v>
      </c>
      <c r="B85" s="212"/>
      <c r="C85" s="212"/>
      <c r="D85" s="212"/>
      <c r="E85" s="212"/>
    </row>
    <row r="86" spans="1:7" ht="15" customHeight="1" x14ac:dyDescent="0.2">
      <c r="A86" s="210" t="s">
        <v>260</v>
      </c>
      <c r="B86" s="210"/>
      <c r="C86" s="210"/>
      <c r="D86" s="210"/>
      <c r="E86" s="210"/>
    </row>
    <row r="87" spans="1:7" ht="15" customHeight="1" x14ac:dyDescent="0.2">
      <c r="A87" s="211" t="s">
        <v>280</v>
      </c>
      <c r="B87" s="211"/>
      <c r="C87" s="211"/>
      <c r="D87" s="211"/>
      <c r="E87" s="211"/>
    </row>
    <row r="88" spans="1:7" ht="15" customHeight="1" x14ac:dyDescent="0.2">
      <c r="A88" s="211"/>
      <c r="B88" s="211"/>
      <c r="C88" s="211"/>
      <c r="D88" s="211"/>
      <c r="E88" s="211"/>
    </row>
    <row r="89" spans="1:7" ht="15" customHeight="1" x14ac:dyDescent="0.2">
      <c r="A89" s="211"/>
      <c r="B89" s="211"/>
      <c r="C89" s="211"/>
      <c r="D89" s="211"/>
      <c r="E89" s="211"/>
    </row>
    <row r="90" spans="1:7" ht="15" customHeight="1" x14ac:dyDescent="0.2">
      <c r="A90" s="211"/>
      <c r="B90" s="211"/>
      <c r="C90" s="211"/>
      <c r="D90" s="211"/>
      <c r="E90" s="211"/>
    </row>
    <row r="91" spans="1:7" ht="15" customHeight="1" x14ac:dyDescent="0.2">
      <c r="A91" s="211"/>
      <c r="B91" s="211"/>
      <c r="C91" s="211"/>
      <c r="D91" s="211"/>
      <c r="E91" s="211"/>
    </row>
    <row r="92" spans="1:7" ht="15" customHeight="1" x14ac:dyDescent="0.2">
      <c r="A92" s="211"/>
      <c r="B92" s="211"/>
      <c r="C92" s="211"/>
      <c r="D92" s="211"/>
      <c r="E92" s="211"/>
    </row>
    <row r="93" spans="1:7" ht="15" customHeight="1" x14ac:dyDescent="0.2">
      <c r="A93" s="211"/>
      <c r="B93" s="211"/>
      <c r="C93" s="211"/>
      <c r="D93" s="211"/>
      <c r="E93" s="211"/>
    </row>
    <row r="94" spans="1:7" ht="15" customHeight="1" x14ac:dyDescent="0.2">
      <c r="A94" s="211"/>
      <c r="B94" s="211"/>
      <c r="C94" s="211"/>
      <c r="D94" s="211"/>
      <c r="E94" s="211"/>
    </row>
    <row r="95" spans="1:7" ht="15" customHeight="1" x14ac:dyDescent="0.2"/>
    <row r="96" spans="1:7" ht="15" customHeight="1" x14ac:dyDescent="0.25">
      <c r="A96" s="40" t="s">
        <v>1</v>
      </c>
      <c r="B96" s="71"/>
      <c r="C96" s="71"/>
      <c r="D96" s="71"/>
      <c r="E96" s="71"/>
    </row>
    <row r="97" spans="1:5" ht="15" customHeight="1" x14ac:dyDescent="0.2">
      <c r="A97" s="105" t="s">
        <v>73</v>
      </c>
      <c r="B97" s="71"/>
      <c r="C97" s="71"/>
      <c r="D97" s="71"/>
      <c r="E97" s="72" t="s">
        <v>123</v>
      </c>
    </row>
    <row r="98" spans="1:5" ht="15" customHeight="1" x14ac:dyDescent="0.25">
      <c r="A98" s="79"/>
      <c r="B98" s="82"/>
      <c r="C98" s="71"/>
      <c r="D98" s="71"/>
      <c r="E98" s="84"/>
    </row>
    <row r="99" spans="1:5" ht="15" customHeight="1" x14ac:dyDescent="0.2">
      <c r="B99" s="85" t="s">
        <v>47</v>
      </c>
      <c r="C99" s="85" t="s">
        <v>48</v>
      </c>
      <c r="D99" s="86" t="s">
        <v>49</v>
      </c>
      <c r="E99" s="46" t="s">
        <v>50</v>
      </c>
    </row>
    <row r="100" spans="1:5" ht="15" customHeight="1" x14ac:dyDescent="0.2">
      <c r="B100" s="106">
        <v>104113013</v>
      </c>
      <c r="C100" s="107"/>
      <c r="D100" s="109" t="s">
        <v>76</v>
      </c>
      <c r="E100" s="108">
        <v>3945.72</v>
      </c>
    </row>
    <row r="101" spans="1:5" ht="15" customHeight="1" x14ac:dyDescent="0.2">
      <c r="B101" s="106">
        <v>104513013</v>
      </c>
      <c r="C101" s="107"/>
      <c r="D101" s="109" t="s">
        <v>76</v>
      </c>
      <c r="E101" s="108">
        <v>33538.620000000003</v>
      </c>
    </row>
    <row r="102" spans="1:5" ht="15" customHeight="1" x14ac:dyDescent="0.2">
      <c r="B102" s="87"/>
      <c r="C102" s="91" t="s">
        <v>52</v>
      </c>
      <c r="D102" s="92"/>
      <c r="E102" s="93">
        <f>SUM(E100:E101)</f>
        <v>37484.340000000004</v>
      </c>
    </row>
    <row r="103" spans="1:5" ht="15" customHeight="1" x14ac:dyDescent="0.2"/>
    <row r="104" spans="1:5" ht="15" customHeight="1" x14ac:dyDescent="0.2"/>
    <row r="105" spans="1:5" ht="15" customHeight="1" x14ac:dyDescent="0.2"/>
    <row r="106" spans="1:5" ht="15" customHeight="1" x14ac:dyDescent="0.25">
      <c r="A106" s="79" t="s">
        <v>17</v>
      </c>
      <c r="B106" s="71"/>
      <c r="C106" s="71"/>
      <c r="D106" s="71"/>
      <c r="E106" s="71"/>
    </row>
    <row r="107" spans="1:5" ht="15" customHeight="1" x14ac:dyDescent="0.2">
      <c r="A107" s="105" t="s">
        <v>73</v>
      </c>
      <c r="B107" s="71"/>
      <c r="C107" s="71"/>
      <c r="D107" s="71"/>
      <c r="E107" s="72" t="s">
        <v>123</v>
      </c>
    </row>
    <row r="108" spans="1:5" ht="15" customHeight="1" x14ac:dyDescent="0.25">
      <c r="A108" s="79"/>
      <c r="B108" s="82"/>
      <c r="C108" s="71"/>
      <c r="D108" s="71"/>
      <c r="E108" s="84"/>
    </row>
    <row r="109" spans="1:5" ht="15" customHeight="1" x14ac:dyDescent="0.2">
      <c r="A109" s="110"/>
      <c r="B109" s="111"/>
      <c r="C109" s="85" t="s">
        <v>48</v>
      </c>
      <c r="D109" s="86" t="s">
        <v>54</v>
      </c>
      <c r="E109" s="46" t="s">
        <v>50</v>
      </c>
    </row>
    <row r="110" spans="1:5" ht="15" customHeight="1" x14ac:dyDescent="0.2">
      <c r="A110" s="112"/>
      <c r="B110" s="113"/>
      <c r="C110" s="107">
        <v>4349</v>
      </c>
      <c r="D110" s="101" t="s">
        <v>78</v>
      </c>
      <c r="E110" s="108">
        <v>-1860</v>
      </c>
    </row>
    <row r="111" spans="1:5" ht="15" customHeight="1" x14ac:dyDescent="0.2">
      <c r="A111" s="112"/>
      <c r="B111" s="113"/>
      <c r="C111" s="107">
        <v>4349</v>
      </c>
      <c r="D111" s="101" t="s">
        <v>142</v>
      </c>
      <c r="E111" s="108">
        <f>1860+3945.72+33538.62</f>
        <v>39344.340000000004</v>
      </c>
    </row>
    <row r="112" spans="1:5" ht="15" customHeight="1" x14ac:dyDescent="0.2">
      <c r="A112" s="99"/>
      <c r="B112" s="114"/>
      <c r="C112" s="91" t="s">
        <v>52</v>
      </c>
      <c r="D112" s="92"/>
      <c r="E112" s="93">
        <f>SUM(E110:E111)</f>
        <v>37484.340000000004</v>
      </c>
    </row>
    <row r="113" spans="1:5" ht="15" customHeight="1" x14ac:dyDescent="0.2"/>
    <row r="114" spans="1:5" ht="15" customHeight="1" x14ac:dyDescent="0.2"/>
    <row r="115" spans="1:5" ht="15" customHeight="1" x14ac:dyDescent="0.25">
      <c r="A115" s="57" t="s">
        <v>281</v>
      </c>
    </row>
    <row r="116" spans="1:5" ht="15" customHeight="1" x14ac:dyDescent="0.2">
      <c r="A116" s="210" t="s">
        <v>42</v>
      </c>
      <c r="B116" s="210"/>
      <c r="C116" s="210"/>
      <c r="D116" s="210"/>
      <c r="E116" s="210"/>
    </row>
    <row r="117" spans="1:5" ht="15" customHeight="1" x14ac:dyDescent="0.2">
      <c r="A117" s="210" t="s">
        <v>43</v>
      </c>
      <c r="B117" s="210"/>
      <c r="C117" s="210"/>
      <c r="D117" s="210"/>
      <c r="E117" s="210"/>
    </row>
    <row r="118" spans="1:5" ht="15" customHeight="1" x14ac:dyDescent="0.2">
      <c r="A118" s="211" t="s">
        <v>282</v>
      </c>
      <c r="B118" s="211"/>
      <c r="C118" s="211"/>
      <c r="D118" s="211"/>
      <c r="E118" s="211"/>
    </row>
    <row r="119" spans="1:5" ht="15" customHeight="1" x14ac:dyDescent="0.2">
      <c r="A119" s="211"/>
      <c r="B119" s="211"/>
      <c r="C119" s="211"/>
      <c r="D119" s="211"/>
      <c r="E119" s="211"/>
    </row>
    <row r="120" spans="1:5" ht="15" customHeight="1" x14ac:dyDescent="0.2">
      <c r="A120" s="211"/>
      <c r="B120" s="211"/>
      <c r="C120" s="211"/>
      <c r="D120" s="211"/>
      <c r="E120" s="211"/>
    </row>
    <row r="121" spans="1:5" ht="15" customHeight="1" x14ac:dyDescent="0.2">
      <c r="A121" s="211"/>
      <c r="B121" s="211"/>
      <c r="C121" s="211"/>
      <c r="D121" s="211"/>
      <c r="E121" s="211"/>
    </row>
    <row r="122" spans="1:5" ht="15" customHeight="1" x14ac:dyDescent="0.2">
      <c r="A122" s="211"/>
      <c r="B122" s="211"/>
      <c r="C122" s="211"/>
      <c r="D122" s="211"/>
      <c r="E122" s="211"/>
    </row>
    <row r="123" spans="1:5" ht="15" customHeight="1" x14ac:dyDescent="0.2">
      <c r="A123" s="211"/>
      <c r="B123" s="211"/>
      <c r="C123" s="211"/>
      <c r="D123" s="211"/>
      <c r="E123" s="211"/>
    </row>
    <row r="124" spans="1:5" ht="15" customHeight="1" x14ac:dyDescent="0.2">
      <c r="A124" s="211"/>
      <c r="B124" s="211"/>
      <c r="C124" s="211"/>
      <c r="D124" s="211"/>
      <c r="E124" s="211"/>
    </row>
    <row r="125" spans="1:5" ht="15" customHeight="1" x14ac:dyDescent="0.2">
      <c r="A125" s="211"/>
      <c r="B125" s="211"/>
      <c r="C125" s="211"/>
      <c r="D125" s="211"/>
      <c r="E125" s="211"/>
    </row>
    <row r="126" spans="1:5" ht="15" customHeight="1" x14ac:dyDescent="0.2">
      <c r="A126" s="211"/>
      <c r="B126" s="211"/>
      <c r="C126" s="211"/>
      <c r="D126" s="211"/>
      <c r="E126" s="211"/>
    </row>
    <row r="127" spans="1:5" ht="15" customHeight="1" x14ac:dyDescent="0.2">
      <c r="A127" s="211"/>
      <c r="B127" s="211"/>
      <c r="C127" s="211"/>
      <c r="D127" s="211"/>
      <c r="E127" s="211"/>
    </row>
    <row r="128" spans="1:5" ht="15" customHeight="1" x14ac:dyDescent="0.2"/>
    <row r="129" spans="1:5" ht="15" customHeight="1" x14ac:dyDescent="0.25">
      <c r="A129" s="40" t="s">
        <v>1</v>
      </c>
      <c r="B129" s="41"/>
      <c r="C129" s="41"/>
      <c r="D129" s="41"/>
      <c r="E129" s="41"/>
    </row>
    <row r="130" spans="1:5" ht="15" customHeight="1" x14ac:dyDescent="0.2">
      <c r="A130" s="42" t="s">
        <v>73</v>
      </c>
      <c r="B130" s="71"/>
      <c r="C130" s="71"/>
      <c r="D130" s="71"/>
      <c r="E130" s="43" t="s">
        <v>82</v>
      </c>
    </row>
    <row r="131" spans="1:5" ht="15" customHeight="1" x14ac:dyDescent="0.25">
      <c r="A131" s="82"/>
      <c r="B131" s="79"/>
      <c r="C131" s="71"/>
      <c r="D131" s="71"/>
      <c r="E131" s="84"/>
    </row>
    <row r="132" spans="1:5" ht="15" customHeight="1" x14ac:dyDescent="0.2">
      <c r="B132" s="85" t="s">
        <v>47</v>
      </c>
      <c r="C132" s="85" t="s">
        <v>48</v>
      </c>
      <c r="D132" s="86" t="s">
        <v>49</v>
      </c>
      <c r="E132" s="48" t="s">
        <v>50</v>
      </c>
    </row>
    <row r="133" spans="1:5" ht="15" customHeight="1" x14ac:dyDescent="0.2">
      <c r="B133" s="106">
        <v>103533062</v>
      </c>
      <c r="C133" s="88"/>
      <c r="D133" s="67" t="s">
        <v>51</v>
      </c>
      <c r="E133" s="52">
        <v>3914179.3</v>
      </c>
    </row>
    <row r="134" spans="1:5" ht="15" customHeight="1" x14ac:dyDescent="0.2">
      <c r="B134" s="90"/>
      <c r="C134" s="91" t="s">
        <v>52</v>
      </c>
      <c r="D134" s="92"/>
      <c r="E134" s="93">
        <f>SUM(E133:E133)</f>
        <v>3914179.3</v>
      </c>
    </row>
    <row r="135" spans="1:5" ht="15" customHeight="1" x14ac:dyDescent="0.2"/>
    <row r="136" spans="1:5" ht="15" customHeight="1" x14ac:dyDescent="0.25">
      <c r="A136" s="40" t="s">
        <v>17</v>
      </c>
      <c r="B136" s="41"/>
      <c r="C136" s="41"/>
      <c r="D136" s="82"/>
      <c r="E136" s="82"/>
    </row>
    <row r="137" spans="1:5" ht="15" customHeight="1" x14ac:dyDescent="0.2">
      <c r="A137" s="42" t="s">
        <v>73</v>
      </c>
      <c r="B137" s="71"/>
      <c r="C137" s="71"/>
      <c r="D137" s="71"/>
      <c r="E137" s="72" t="s">
        <v>82</v>
      </c>
    </row>
    <row r="138" spans="1:5" ht="15" customHeight="1" x14ac:dyDescent="0.25">
      <c r="A138" s="79"/>
      <c r="B138" s="71"/>
      <c r="C138" s="71"/>
      <c r="D138" s="71"/>
      <c r="E138" s="82"/>
    </row>
    <row r="139" spans="1:5" ht="15" customHeight="1" x14ac:dyDescent="0.25">
      <c r="A139" s="79"/>
      <c r="B139" s="71"/>
      <c r="C139" s="85" t="s">
        <v>48</v>
      </c>
      <c r="D139" s="59" t="s">
        <v>54</v>
      </c>
      <c r="E139" s="46" t="s">
        <v>50</v>
      </c>
    </row>
    <row r="140" spans="1:5" ht="15" customHeight="1" x14ac:dyDescent="0.25">
      <c r="A140" s="79"/>
      <c r="B140" s="71"/>
      <c r="C140" s="100">
        <v>3636</v>
      </c>
      <c r="D140" s="101" t="s">
        <v>77</v>
      </c>
      <c r="E140" s="181">
        <f>376106+94026+33849.57</f>
        <v>503981.57</v>
      </c>
    </row>
    <row r="141" spans="1:5" ht="15" customHeight="1" x14ac:dyDescent="0.25">
      <c r="A141" s="79"/>
      <c r="B141" s="71"/>
      <c r="C141" s="100">
        <v>3636</v>
      </c>
      <c r="D141" s="101" t="s">
        <v>78</v>
      </c>
      <c r="E141" s="181">
        <v>13913</v>
      </c>
    </row>
    <row r="142" spans="1:5" ht="15" customHeight="1" x14ac:dyDescent="0.25">
      <c r="A142" s="79"/>
      <c r="B142" s="71"/>
      <c r="C142" s="100">
        <v>2125</v>
      </c>
      <c r="D142" s="67" t="s">
        <v>55</v>
      </c>
      <c r="E142" s="181">
        <f>3033670.48+361250</f>
        <v>3394920.48</v>
      </c>
    </row>
    <row r="143" spans="1:5" ht="15" customHeight="1" x14ac:dyDescent="0.25">
      <c r="A143" s="79"/>
      <c r="B143" s="71"/>
      <c r="C143" s="91" t="s">
        <v>52</v>
      </c>
      <c r="D143" s="92"/>
      <c r="E143" s="93">
        <f>SUM(E140:E142)</f>
        <v>3912815.05</v>
      </c>
    </row>
    <row r="144" spans="1:5" ht="15" customHeight="1" x14ac:dyDescent="0.2"/>
    <row r="145" spans="1:7" ht="15" customHeight="1" x14ac:dyDescent="0.25">
      <c r="A145" s="79" t="s">
        <v>17</v>
      </c>
      <c r="B145" s="71"/>
      <c r="C145" s="71"/>
      <c r="D145" s="71"/>
      <c r="E145" s="71"/>
    </row>
    <row r="146" spans="1:7" ht="15" customHeight="1" x14ac:dyDescent="0.2">
      <c r="A146" s="81" t="s">
        <v>64</v>
      </c>
      <c r="B146" s="71"/>
      <c r="C146" s="71"/>
      <c r="D146" s="71"/>
      <c r="E146" s="72" t="s">
        <v>65</v>
      </c>
    </row>
    <row r="147" spans="1:7" ht="15" customHeight="1" x14ac:dyDescent="0.25">
      <c r="A147" s="79"/>
      <c r="B147" s="82"/>
      <c r="C147" s="71"/>
      <c r="D147" s="71"/>
      <c r="E147" s="84"/>
    </row>
    <row r="148" spans="1:7" ht="15" customHeight="1" x14ac:dyDescent="0.2">
      <c r="A148" s="111"/>
      <c r="B148" s="111"/>
      <c r="C148" s="85" t="s">
        <v>48</v>
      </c>
      <c r="D148" s="59" t="s">
        <v>54</v>
      </c>
      <c r="E148" s="48" t="s">
        <v>50</v>
      </c>
    </row>
    <row r="149" spans="1:7" ht="15" customHeight="1" x14ac:dyDescent="0.2">
      <c r="A149" s="129"/>
      <c r="B149" s="113"/>
      <c r="C149" s="132">
        <v>6409</v>
      </c>
      <c r="D149" s="101" t="s">
        <v>86</v>
      </c>
      <c r="E149" s="150">
        <v>1364.25</v>
      </c>
    </row>
    <row r="150" spans="1:7" ht="15" customHeight="1" x14ac:dyDescent="0.2">
      <c r="A150" s="130"/>
      <c r="B150" s="151"/>
      <c r="C150" s="91" t="s">
        <v>52</v>
      </c>
      <c r="D150" s="92"/>
      <c r="E150" s="93">
        <f>E149</f>
        <v>1364.25</v>
      </c>
      <c r="G150" s="70">
        <f>+E143+E150</f>
        <v>3914179.3</v>
      </c>
    </row>
    <row r="151" spans="1:7" ht="15" customHeight="1" x14ac:dyDescent="0.2"/>
    <row r="152" spans="1:7" ht="15" customHeight="1" x14ac:dyDescent="0.2"/>
    <row r="153" spans="1:7" ht="15" customHeight="1" x14ac:dyDescent="0.2"/>
    <row r="154" spans="1:7" ht="15" customHeight="1" x14ac:dyDescent="0.2"/>
    <row r="155" spans="1:7" ht="15" customHeight="1" x14ac:dyDescent="0.2"/>
    <row r="156" spans="1:7" ht="15" customHeight="1" x14ac:dyDescent="0.2"/>
    <row r="157" spans="1:7" ht="15" customHeight="1" x14ac:dyDescent="0.2"/>
    <row r="158" spans="1:7" ht="15" customHeight="1" x14ac:dyDescent="0.25">
      <c r="A158" s="57" t="s">
        <v>283</v>
      </c>
    </row>
    <row r="159" spans="1:7" ht="15" customHeight="1" x14ac:dyDescent="0.2">
      <c r="A159" s="210" t="s">
        <v>42</v>
      </c>
      <c r="B159" s="210"/>
      <c r="C159" s="210"/>
      <c r="D159" s="210"/>
      <c r="E159" s="210"/>
    </row>
    <row r="160" spans="1:7" ht="15" customHeight="1" x14ac:dyDescent="0.2">
      <c r="A160" s="209" t="s">
        <v>284</v>
      </c>
      <c r="B160" s="209"/>
      <c r="C160" s="209"/>
      <c r="D160" s="209"/>
      <c r="E160" s="209"/>
    </row>
    <row r="161" spans="1:5" ht="15" customHeight="1" x14ac:dyDescent="0.2">
      <c r="A161" s="209"/>
      <c r="B161" s="209"/>
      <c r="C161" s="209"/>
      <c r="D161" s="209"/>
      <c r="E161" s="209"/>
    </row>
    <row r="162" spans="1:5" ht="15" customHeight="1" x14ac:dyDescent="0.2">
      <c r="A162" s="209"/>
      <c r="B162" s="209"/>
      <c r="C162" s="209"/>
      <c r="D162" s="209"/>
      <c r="E162" s="209"/>
    </row>
    <row r="163" spans="1:5" ht="15" customHeight="1" x14ac:dyDescent="0.2">
      <c r="A163" s="209"/>
      <c r="B163" s="209"/>
      <c r="C163" s="209"/>
      <c r="D163" s="209"/>
      <c r="E163" s="209"/>
    </row>
    <row r="164" spans="1:5" ht="15" customHeight="1" x14ac:dyDescent="0.2">
      <c r="A164" s="209"/>
      <c r="B164" s="209"/>
      <c r="C164" s="209"/>
      <c r="D164" s="209"/>
      <c r="E164" s="209"/>
    </row>
    <row r="165" spans="1:5" ht="15" customHeight="1" x14ac:dyDescent="0.2">
      <c r="A165" s="209"/>
      <c r="B165" s="209"/>
      <c r="C165" s="209"/>
      <c r="D165" s="209"/>
      <c r="E165" s="209"/>
    </row>
    <row r="166" spans="1:5" ht="15" customHeight="1" x14ac:dyDescent="0.2">
      <c r="A166" s="209"/>
      <c r="B166" s="209"/>
      <c r="C166" s="209"/>
      <c r="D166" s="209"/>
      <c r="E166" s="209"/>
    </row>
    <row r="167" spans="1:5" ht="15" customHeight="1" x14ac:dyDescent="0.2"/>
    <row r="168" spans="1:5" ht="15" customHeight="1" x14ac:dyDescent="0.25">
      <c r="A168" s="79" t="s">
        <v>1</v>
      </c>
      <c r="B168" s="71"/>
      <c r="C168" s="71"/>
      <c r="D168" s="71"/>
      <c r="E168" s="71"/>
    </row>
    <row r="169" spans="1:5" ht="15" customHeight="1" x14ac:dyDescent="0.2">
      <c r="A169" s="42" t="s">
        <v>100</v>
      </c>
      <c r="B169" s="41"/>
      <c r="C169" s="41"/>
      <c r="D169" s="41"/>
      <c r="E169" s="43" t="s">
        <v>101</v>
      </c>
    </row>
    <row r="170" spans="1:5" ht="15" customHeight="1" x14ac:dyDescent="0.25">
      <c r="A170" s="82"/>
      <c r="B170" s="79"/>
      <c r="C170" s="71"/>
      <c r="D170" s="71"/>
      <c r="E170" s="84"/>
    </row>
    <row r="171" spans="1:5" ht="15" customHeight="1" x14ac:dyDescent="0.2">
      <c r="B171" s="97"/>
      <c r="C171" s="85" t="s">
        <v>48</v>
      </c>
      <c r="D171" s="86" t="s">
        <v>49</v>
      </c>
      <c r="E171" s="48" t="s">
        <v>50</v>
      </c>
    </row>
    <row r="172" spans="1:5" ht="15" customHeight="1" x14ac:dyDescent="0.2">
      <c r="B172" s="122"/>
      <c r="C172" s="126">
        <v>6172</v>
      </c>
      <c r="D172" s="175" t="s">
        <v>232</v>
      </c>
      <c r="E172" s="108">
        <v>19947013.579999998</v>
      </c>
    </row>
    <row r="173" spans="1:5" ht="15" customHeight="1" x14ac:dyDescent="0.2">
      <c r="B173" s="61"/>
      <c r="C173" s="91" t="s">
        <v>52</v>
      </c>
      <c r="D173" s="92"/>
      <c r="E173" s="93">
        <f>SUM(E172:E172)</f>
        <v>19947013.579999998</v>
      </c>
    </row>
    <row r="174" spans="1:5" ht="15" customHeight="1" x14ac:dyDescent="0.2"/>
    <row r="175" spans="1:5" ht="15" customHeight="1" x14ac:dyDescent="0.25">
      <c r="A175" s="40" t="s">
        <v>17</v>
      </c>
      <c r="B175" s="117"/>
      <c r="C175" s="41"/>
      <c r="D175" s="41"/>
      <c r="E175" s="82"/>
    </row>
    <row r="176" spans="1:5" ht="15" customHeight="1" x14ac:dyDescent="0.2">
      <c r="A176" s="42" t="s">
        <v>64</v>
      </c>
      <c r="B176" s="117"/>
      <c r="C176" s="41"/>
      <c r="D176" s="41"/>
      <c r="E176" t="s">
        <v>65</v>
      </c>
    </row>
    <row r="177" spans="1:5" ht="15" customHeight="1" x14ac:dyDescent="0.25">
      <c r="A177" s="44"/>
      <c r="B177" s="180"/>
      <c r="C177" s="41"/>
      <c r="D177" s="41"/>
      <c r="E177" s="84"/>
    </row>
    <row r="178" spans="1:5" ht="15" customHeight="1" x14ac:dyDescent="0.2">
      <c r="B178" s="97"/>
      <c r="C178" s="46" t="s">
        <v>48</v>
      </c>
      <c r="D178" s="98" t="s">
        <v>54</v>
      </c>
      <c r="E178" s="85" t="s">
        <v>50</v>
      </c>
    </row>
    <row r="179" spans="1:5" ht="15" customHeight="1" x14ac:dyDescent="0.2">
      <c r="B179" s="122"/>
      <c r="C179" s="100">
        <v>6409</v>
      </c>
      <c r="D179" s="143" t="s">
        <v>86</v>
      </c>
      <c r="E179" s="108">
        <v>19947013.579999998</v>
      </c>
    </row>
    <row r="180" spans="1:5" ht="15" customHeight="1" x14ac:dyDescent="0.2">
      <c r="B180" s="61"/>
      <c r="C180" s="54" t="s">
        <v>52</v>
      </c>
      <c r="D180" s="168"/>
      <c r="E180" s="104">
        <f>SUM(E179:E179)</f>
        <v>19947013.579999998</v>
      </c>
    </row>
    <row r="181" spans="1:5" ht="15" customHeight="1" x14ac:dyDescent="0.2"/>
    <row r="182" spans="1:5" ht="15" customHeight="1" x14ac:dyDescent="0.2"/>
    <row r="183" spans="1:5" ht="15" customHeight="1" x14ac:dyDescent="0.25">
      <c r="A183" s="57" t="s">
        <v>285</v>
      </c>
    </row>
    <row r="184" spans="1:5" ht="15" customHeight="1" x14ac:dyDescent="0.2">
      <c r="A184" s="210" t="s">
        <v>42</v>
      </c>
      <c r="B184" s="210"/>
      <c r="C184" s="210"/>
      <c r="D184" s="210"/>
      <c r="E184" s="210"/>
    </row>
    <row r="185" spans="1:5" ht="15" customHeight="1" x14ac:dyDescent="0.2">
      <c r="A185" s="211" t="s">
        <v>286</v>
      </c>
      <c r="B185" s="211"/>
      <c r="C185" s="211"/>
      <c r="D185" s="211"/>
      <c r="E185" s="211"/>
    </row>
    <row r="186" spans="1:5" ht="15" customHeight="1" x14ac:dyDescent="0.2">
      <c r="A186" s="211"/>
      <c r="B186" s="211"/>
      <c r="C186" s="211"/>
      <c r="D186" s="211"/>
      <c r="E186" s="211"/>
    </row>
    <row r="187" spans="1:5" ht="15" customHeight="1" x14ac:dyDescent="0.2">
      <c r="A187" s="211"/>
      <c r="B187" s="211"/>
      <c r="C187" s="211"/>
      <c r="D187" s="211"/>
      <c r="E187" s="211"/>
    </row>
    <row r="188" spans="1:5" ht="15" customHeight="1" x14ac:dyDescent="0.2">
      <c r="A188" s="211"/>
      <c r="B188" s="211"/>
      <c r="C188" s="211"/>
      <c r="D188" s="211"/>
      <c r="E188" s="211"/>
    </row>
    <row r="189" spans="1:5" ht="15" customHeight="1" x14ac:dyDescent="0.2">
      <c r="A189" s="211"/>
      <c r="B189" s="211"/>
      <c r="C189" s="211"/>
      <c r="D189" s="211"/>
      <c r="E189" s="211"/>
    </row>
    <row r="190" spans="1:5" ht="15" customHeight="1" x14ac:dyDescent="0.2">
      <c r="A190" s="211"/>
      <c r="B190" s="211"/>
      <c r="C190" s="211"/>
      <c r="D190" s="211"/>
      <c r="E190" s="211"/>
    </row>
    <row r="191" spans="1:5" ht="15" customHeight="1" x14ac:dyDescent="0.25">
      <c r="A191" s="57"/>
    </row>
    <row r="192" spans="1:5" ht="15" customHeight="1" x14ac:dyDescent="0.25">
      <c r="A192" s="79" t="s">
        <v>1</v>
      </c>
      <c r="B192" s="71"/>
      <c r="C192" s="71"/>
      <c r="D192" s="71"/>
      <c r="E192" s="71"/>
    </row>
    <row r="193" spans="1:5" ht="15" customHeight="1" x14ac:dyDescent="0.2">
      <c r="A193" s="81" t="s">
        <v>287</v>
      </c>
      <c r="B193" s="71"/>
      <c r="C193" s="71"/>
      <c r="D193" s="71"/>
      <c r="E193" s="72" t="s">
        <v>288</v>
      </c>
    </row>
    <row r="194" spans="1:5" ht="15" customHeight="1" x14ac:dyDescent="0.25">
      <c r="B194" s="79"/>
      <c r="C194" s="71"/>
      <c r="D194" s="71"/>
      <c r="E194" s="84"/>
    </row>
    <row r="195" spans="1:5" ht="15" customHeight="1" x14ac:dyDescent="0.2">
      <c r="B195" s="111"/>
      <c r="C195" s="85" t="s">
        <v>48</v>
      </c>
      <c r="D195" s="86" t="s">
        <v>49</v>
      </c>
      <c r="E195" s="48" t="s">
        <v>50</v>
      </c>
    </row>
    <row r="196" spans="1:5" ht="15" customHeight="1" x14ac:dyDescent="0.2">
      <c r="B196" s="129"/>
      <c r="C196" s="107">
        <v>6172</v>
      </c>
      <c r="D196" s="169" t="s">
        <v>89</v>
      </c>
      <c r="E196" s="89">
        <v>142914</v>
      </c>
    </row>
    <row r="197" spans="1:5" ht="15" customHeight="1" x14ac:dyDescent="0.2">
      <c r="B197" s="129"/>
      <c r="C197" s="91" t="s">
        <v>52</v>
      </c>
      <c r="D197" s="92"/>
      <c r="E197" s="93">
        <f>SUM(E196:E196)</f>
        <v>142914</v>
      </c>
    </row>
    <row r="198" spans="1:5" ht="15" customHeight="1" x14ac:dyDescent="0.2">
      <c r="A198" s="82"/>
      <c r="B198" s="82"/>
      <c r="C198" s="82"/>
      <c r="D198" s="82"/>
      <c r="E198" s="82"/>
    </row>
    <row r="199" spans="1:5" ht="15" customHeight="1" x14ac:dyDescent="0.25">
      <c r="A199" s="79" t="s">
        <v>17</v>
      </c>
      <c r="B199" s="71"/>
      <c r="C199" s="71"/>
      <c r="D199" s="71"/>
      <c r="E199" s="82"/>
    </row>
    <row r="200" spans="1:5" ht="15" customHeight="1" x14ac:dyDescent="0.2">
      <c r="A200" s="81" t="s">
        <v>287</v>
      </c>
      <c r="B200" s="82"/>
      <c r="C200" s="82"/>
      <c r="D200" s="82"/>
      <c r="E200" s="82" t="s">
        <v>288</v>
      </c>
    </row>
    <row r="201" spans="1:5" ht="15" customHeight="1" x14ac:dyDescent="0.2">
      <c r="A201" s="82"/>
      <c r="B201" s="145"/>
      <c r="C201" s="71"/>
      <c r="E201" s="96"/>
    </row>
    <row r="202" spans="1:5" ht="15" customHeight="1" x14ac:dyDescent="0.2">
      <c r="B202" s="111"/>
      <c r="C202" s="85" t="s">
        <v>48</v>
      </c>
      <c r="D202" s="98" t="s">
        <v>54</v>
      </c>
      <c r="E202" s="48" t="s">
        <v>50</v>
      </c>
    </row>
    <row r="203" spans="1:5" ht="15" customHeight="1" x14ac:dyDescent="0.2">
      <c r="B203" s="122"/>
      <c r="C203" s="100">
        <v>6172</v>
      </c>
      <c r="D203" s="101" t="s">
        <v>78</v>
      </c>
      <c r="E203" s="89">
        <v>142914</v>
      </c>
    </row>
    <row r="204" spans="1:5" ht="15" customHeight="1" x14ac:dyDescent="0.2">
      <c r="B204" s="129"/>
      <c r="C204" s="91" t="s">
        <v>52</v>
      </c>
      <c r="D204" s="103"/>
      <c r="E204" s="104">
        <f>SUM(E203:E203)</f>
        <v>142914</v>
      </c>
    </row>
    <row r="205" spans="1:5" ht="15" customHeight="1" x14ac:dyDescent="0.2"/>
    <row r="206" spans="1:5" ht="15" customHeight="1" x14ac:dyDescent="0.2"/>
    <row r="207" spans="1:5" ht="15" customHeight="1" x14ac:dyDescent="0.2"/>
    <row r="208" spans="1:5" ht="15" customHeight="1" x14ac:dyDescent="0.2"/>
    <row r="209" spans="1:5" ht="15" customHeight="1" x14ac:dyDescent="0.2"/>
    <row r="210" spans="1:5" ht="15" customHeight="1" x14ac:dyDescent="0.25">
      <c r="A210" s="57" t="s">
        <v>289</v>
      </c>
    </row>
    <row r="211" spans="1:5" ht="15" customHeight="1" x14ac:dyDescent="0.2">
      <c r="A211" s="212" t="s">
        <v>110</v>
      </c>
      <c r="B211" s="212"/>
      <c r="C211" s="212"/>
      <c r="D211" s="212"/>
      <c r="E211" s="212"/>
    </row>
    <row r="212" spans="1:5" ht="15" customHeight="1" x14ac:dyDescent="0.2">
      <c r="A212" s="212"/>
      <c r="B212" s="212"/>
      <c r="C212" s="212"/>
      <c r="D212" s="212"/>
      <c r="E212" s="212"/>
    </row>
    <row r="213" spans="1:5" ht="15" customHeight="1" x14ac:dyDescent="0.2">
      <c r="A213" s="209" t="s">
        <v>290</v>
      </c>
      <c r="B213" s="209"/>
      <c r="C213" s="209"/>
      <c r="D213" s="209"/>
      <c r="E213" s="209"/>
    </row>
    <row r="214" spans="1:5" ht="15" customHeight="1" x14ac:dyDescent="0.2">
      <c r="A214" s="209"/>
      <c r="B214" s="209"/>
      <c r="C214" s="209"/>
      <c r="D214" s="209"/>
      <c r="E214" s="209"/>
    </row>
    <row r="215" spans="1:5" ht="15" customHeight="1" x14ac:dyDescent="0.2">
      <c r="A215" s="209"/>
      <c r="B215" s="209"/>
      <c r="C215" s="209"/>
      <c r="D215" s="209"/>
      <c r="E215" s="209"/>
    </row>
    <row r="216" spans="1:5" ht="15" customHeight="1" x14ac:dyDescent="0.2">
      <c r="A216" s="209"/>
      <c r="B216" s="209"/>
      <c r="C216" s="209"/>
      <c r="D216" s="209"/>
      <c r="E216" s="209"/>
    </row>
    <row r="217" spans="1:5" ht="15" customHeight="1" x14ac:dyDescent="0.2">
      <c r="A217" s="209"/>
      <c r="B217" s="209"/>
      <c r="C217" s="209"/>
      <c r="D217" s="209"/>
      <c r="E217" s="209"/>
    </row>
    <row r="218" spans="1:5" ht="15" customHeight="1" x14ac:dyDescent="0.2">
      <c r="A218" s="209"/>
      <c r="B218" s="209"/>
      <c r="C218" s="209"/>
      <c r="D218" s="209"/>
      <c r="E218" s="209"/>
    </row>
    <row r="219" spans="1:5" ht="15" customHeight="1" x14ac:dyDescent="0.2">
      <c r="A219" s="209"/>
      <c r="B219" s="209"/>
      <c r="C219" s="209"/>
      <c r="D219" s="209"/>
      <c r="E219" s="209"/>
    </row>
    <row r="220" spans="1:5" ht="15" customHeight="1" x14ac:dyDescent="0.2">
      <c r="A220" s="209"/>
      <c r="B220" s="209"/>
      <c r="C220" s="209"/>
      <c r="D220" s="209"/>
      <c r="E220" s="209"/>
    </row>
    <row r="221" spans="1:5" ht="15" customHeight="1" x14ac:dyDescent="0.2">
      <c r="A221" s="209"/>
      <c r="B221" s="209"/>
      <c r="C221" s="209"/>
      <c r="D221" s="209"/>
      <c r="E221" s="209"/>
    </row>
    <row r="222" spans="1:5" ht="15" customHeight="1" x14ac:dyDescent="0.2"/>
    <row r="223" spans="1:5" ht="15" customHeight="1" x14ac:dyDescent="0.25">
      <c r="A223" s="40" t="s">
        <v>17</v>
      </c>
      <c r="B223" s="41"/>
      <c r="C223" s="41"/>
      <c r="D223" s="41"/>
      <c r="E223" s="41"/>
    </row>
    <row r="224" spans="1:5" ht="15" customHeight="1" x14ac:dyDescent="0.2">
      <c r="A224" s="42" t="s">
        <v>64</v>
      </c>
      <c r="B224" s="41"/>
      <c r="C224" s="41"/>
      <c r="D224" s="41"/>
      <c r="E224" s="43" t="s">
        <v>65</v>
      </c>
    </row>
    <row r="225" spans="1:5" ht="15" customHeight="1" x14ac:dyDescent="0.25">
      <c r="A225" s="40"/>
      <c r="B225" s="73"/>
      <c r="C225" s="41"/>
      <c r="D225" s="41"/>
      <c r="E225" s="45"/>
    </row>
    <row r="226" spans="1:5" ht="15" customHeight="1" x14ac:dyDescent="0.2">
      <c r="B226" s="46" t="s">
        <v>47</v>
      </c>
      <c r="C226" s="46" t="s">
        <v>48</v>
      </c>
      <c r="D226" s="98" t="s">
        <v>54</v>
      </c>
      <c r="E226" s="48" t="s">
        <v>50</v>
      </c>
    </row>
    <row r="227" spans="1:5" ht="15" customHeight="1" x14ac:dyDescent="0.2">
      <c r="B227" s="141">
        <v>13307</v>
      </c>
      <c r="C227" s="142">
        <v>4324</v>
      </c>
      <c r="D227" s="143" t="s">
        <v>86</v>
      </c>
      <c r="E227" s="144">
        <v>-242440</v>
      </c>
    </row>
    <row r="228" spans="1:5" ht="15" customHeight="1" x14ac:dyDescent="0.2">
      <c r="B228" s="131"/>
      <c r="C228" s="54" t="s">
        <v>52</v>
      </c>
      <c r="D228" s="55"/>
      <c r="E228" s="56">
        <f>SUM(E227:E227)</f>
        <v>-242440</v>
      </c>
    </row>
    <row r="229" spans="1:5" ht="15" customHeight="1" x14ac:dyDescent="0.2"/>
    <row r="230" spans="1:5" ht="15" customHeight="1" x14ac:dyDescent="0.25">
      <c r="A230" s="79" t="s">
        <v>17</v>
      </c>
      <c r="B230" s="71"/>
      <c r="C230" s="71"/>
      <c r="D230" s="71"/>
      <c r="E230" s="71"/>
    </row>
    <row r="231" spans="1:5" ht="15" customHeight="1" x14ac:dyDescent="0.2">
      <c r="A231" s="81" t="s">
        <v>112</v>
      </c>
      <c r="B231" s="127"/>
      <c r="C231" s="127"/>
      <c r="D231" s="127"/>
      <c r="E231" s="127" t="s">
        <v>113</v>
      </c>
    </row>
    <row r="232" spans="1:5" ht="15" customHeight="1" x14ac:dyDescent="0.2">
      <c r="A232" s="127"/>
      <c r="B232" s="145"/>
      <c r="C232" s="71"/>
      <c r="D232" s="127"/>
      <c r="E232" s="96"/>
    </row>
    <row r="233" spans="1:5" ht="15" customHeight="1" x14ac:dyDescent="0.2">
      <c r="B233" s="46" t="s">
        <v>47</v>
      </c>
      <c r="C233" s="85" t="s">
        <v>48</v>
      </c>
      <c r="D233" s="128" t="s">
        <v>49</v>
      </c>
      <c r="E233" s="48" t="s">
        <v>50</v>
      </c>
    </row>
    <row r="234" spans="1:5" ht="15" customHeight="1" x14ac:dyDescent="0.2">
      <c r="B234" s="141">
        <v>13307</v>
      </c>
      <c r="C234" s="146"/>
      <c r="D234" s="60" t="s">
        <v>114</v>
      </c>
      <c r="E234" s="147">
        <v>68400</v>
      </c>
    </row>
    <row r="235" spans="1:5" ht="15" customHeight="1" x14ac:dyDescent="0.2">
      <c r="B235" s="131"/>
      <c r="C235" s="91" t="s">
        <v>52</v>
      </c>
      <c r="D235" s="103"/>
      <c r="E235" s="104">
        <f>SUM(E234:E234)</f>
        <v>68400</v>
      </c>
    </row>
    <row r="236" spans="1:5" ht="15" customHeight="1" x14ac:dyDescent="0.2">
      <c r="A236" s="127"/>
      <c r="B236" s="127"/>
      <c r="C236" s="127"/>
      <c r="D236" s="127"/>
      <c r="E236" s="127"/>
    </row>
    <row r="237" spans="1:5" ht="15" customHeight="1" x14ac:dyDescent="0.25">
      <c r="A237" s="79" t="s">
        <v>17</v>
      </c>
      <c r="B237" s="71"/>
      <c r="C237" s="71"/>
      <c r="D237" s="71"/>
      <c r="E237" s="71"/>
    </row>
    <row r="238" spans="1:5" ht="15" customHeight="1" x14ac:dyDescent="0.2">
      <c r="A238" s="81" t="s">
        <v>115</v>
      </c>
      <c r="B238" s="127"/>
      <c r="C238" s="127"/>
      <c r="D238" s="127"/>
      <c r="E238" s="127" t="s">
        <v>116</v>
      </c>
    </row>
    <row r="239" spans="1:5" ht="15" customHeight="1" x14ac:dyDescent="0.2">
      <c r="A239" s="127"/>
      <c r="B239" s="145"/>
      <c r="C239" s="71"/>
      <c r="D239" s="127"/>
      <c r="E239" s="96"/>
    </row>
    <row r="240" spans="1:5" ht="15" customHeight="1" x14ac:dyDescent="0.2">
      <c r="A240" s="97"/>
      <c r="B240" s="46" t="s">
        <v>47</v>
      </c>
      <c r="C240" s="85" t="s">
        <v>48</v>
      </c>
      <c r="D240" s="128" t="s">
        <v>49</v>
      </c>
      <c r="E240" s="48" t="s">
        <v>50</v>
      </c>
    </row>
    <row r="241" spans="1:7" ht="15" customHeight="1" x14ac:dyDescent="0.2">
      <c r="A241" s="148"/>
      <c r="B241" s="141">
        <v>13307</v>
      </c>
      <c r="C241" s="146"/>
      <c r="D241" s="60" t="s">
        <v>114</v>
      </c>
      <c r="E241" s="68">
        <v>174040</v>
      </c>
    </row>
    <row r="242" spans="1:7" ht="15" customHeight="1" x14ac:dyDescent="0.2">
      <c r="A242" s="149"/>
      <c r="B242" s="131"/>
      <c r="C242" s="91" t="s">
        <v>52</v>
      </c>
      <c r="D242" s="103"/>
      <c r="E242" s="104">
        <f>SUM(E241)</f>
        <v>174040</v>
      </c>
      <c r="G242" s="70">
        <f>+E235+E242</f>
        <v>242440</v>
      </c>
    </row>
    <row r="243" spans="1:7" ht="15" customHeight="1" x14ac:dyDescent="0.2"/>
    <row r="244" spans="1:7" ht="15" customHeight="1" x14ac:dyDescent="0.2"/>
    <row r="245" spans="1:7" ht="15" customHeight="1" x14ac:dyDescent="0.25">
      <c r="A245" s="57" t="s">
        <v>291</v>
      </c>
    </row>
    <row r="246" spans="1:7" ht="15" customHeight="1" x14ac:dyDescent="0.2">
      <c r="A246" s="213" t="s">
        <v>118</v>
      </c>
      <c r="B246" s="213"/>
      <c r="C246" s="213"/>
      <c r="D246" s="213"/>
      <c r="E246" s="213"/>
    </row>
    <row r="247" spans="1:7" ht="15" customHeight="1" x14ac:dyDescent="0.2">
      <c r="A247" s="213"/>
      <c r="B247" s="213"/>
      <c r="C247" s="213"/>
      <c r="D247" s="213"/>
      <c r="E247" s="213"/>
    </row>
    <row r="248" spans="1:7" ht="15" customHeight="1" x14ac:dyDescent="0.2">
      <c r="A248" s="209" t="s">
        <v>292</v>
      </c>
      <c r="B248" s="209"/>
      <c r="C248" s="209"/>
      <c r="D248" s="209"/>
      <c r="E248" s="209"/>
    </row>
    <row r="249" spans="1:7" ht="15" customHeight="1" x14ac:dyDescent="0.2">
      <c r="A249" s="209"/>
      <c r="B249" s="209"/>
      <c r="C249" s="209"/>
      <c r="D249" s="209"/>
      <c r="E249" s="209"/>
    </row>
    <row r="250" spans="1:7" ht="15" customHeight="1" x14ac:dyDescent="0.2">
      <c r="A250" s="209"/>
      <c r="B250" s="209"/>
      <c r="C250" s="209"/>
      <c r="D250" s="209"/>
      <c r="E250" s="209"/>
    </row>
    <row r="251" spans="1:7" ht="15" customHeight="1" x14ac:dyDescent="0.2">
      <c r="A251" s="209"/>
      <c r="B251" s="209"/>
      <c r="C251" s="209"/>
      <c r="D251" s="209"/>
      <c r="E251" s="209"/>
    </row>
    <row r="252" spans="1:7" ht="15" customHeight="1" x14ac:dyDescent="0.2">
      <c r="A252" s="209"/>
      <c r="B252" s="209"/>
      <c r="C252" s="209"/>
      <c r="D252" s="209"/>
      <c r="E252" s="209"/>
    </row>
    <row r="253" spans="1:7" ht="15" customHeight="1" x14ac:dyDescent="0.2">
      <c r="A253" s="209"/>
      <c r="B253" s="209"/>
      <c r="C253" s="209"/>
      <c r="D253" s="209"/>
      <c r="E253" s="209"/>
    </row>
    <row r="254" spans="1:7" ht="15" customHeight="1" x14ac:dyDescent="0.2">
      <c r="A254" s="209"/>
      <c r="B254" s="209"/>
      <c r="C254" s="209"/>
      <c r="D254" s="209"/>
      <c r="E254" s="209"/>
    </row>
    <row r="255" spans="1:7" ht="15" customHeight="1" x14ac:dyDescent="0.2">
      <c r="A255" s="209"/>
      <c r="B255" s="209"/>
      <c r="C255" s="209"/>
      <c r="D255" s="209"/>
      <c r="E255" s="209"/>
    </row>
    <row r="256" spans="1:7" ht="15" customHeight="1" x14ac:dyDescent="0.2"/>
    <row r="257" spans="1:5" ht="15" customHeight="1" x14ac:dyDescent="0.2"/>
    <row r="258" spans="1:5" ht="15" customHeight="1" x14ac:dyDescent="0.2"/>
    <row r="259" spans="1:5" ht="15" customHeight="1" x14ac:dyDescent="0.2"/>
    <row r="260" spans="1:5" ht="15" customHeight="1" x14ac:dyDescent="0.2"/>
    <row r="261" spans="1:5" ht="15" customHeight="1" x14ac:dyDescent="0.25">
      <c r="A261" s="40" t="s">
        <v>17</v>
      </c>
      <c r="B261" s="41"/>
      <c r="C261" s="41"/>
      <c r="D261" s="41"/>
      <c r="E261" s="41"/>
    </row>
    <row r="262" spans="1:5" ht="15" customHeight="1" x14ac:dyDescent="0.2">
      <c r="A262" s="42" t="s">
        <v>64</v>
      </c>
      <c r="B262" s="41"/>
      <c r="C262" s="41"/>
      <c r="D262" s="41"/>
      <c r="E262" s="43" t="s">
        <v>65</v>
      </c>
    </row>
    <row r="263" spans="1:5" ht="15" customHeight="1" x14ac:dyDescent="0.25">
      <c r="A263" s="40"/>
      <c r="B263" s="73"/>
      <c r="C263" s="41"/>
      <c r="D263" s="41"/>
      <c r="E263" s="45"/>
    </row>
    <row r="264" spans="1:5" ht="15" customHeight="1" x14ac:dyDescent="0.2">
      <c r="B264" s="46" t="s">
        <v>47</v>
      </c>
      <c r="C264" s="46" t="s">
        <v>48</v>
      </c>
      <c r="D264" s="98" t="s">
        <v>54</v>
      </c>
      <c r="E264" s="48" t="s">
        <v>50</v>
      </c>
    </row>
    <row r="265" spans="1:5" ht="15" customHeight="1" x14ac:dyDescent="0.2">
      <c r="B265" s="141">
        <v>13307</v>
      </c>
      <c r="C265" s="142">
        <v>4324</v>
      </c>
      <c r="D265" s="143" t="s">
        <v>86</v>
      </c>
      <c r="E265" s="144">
        <v>-1000000</v>
      </c>
    </row>
    <row r="266" spans="1:5" ht="15" customHeight="1" x14ac:dyDescent="0.2">
      <c r="B266" s="131"/>
      <c r="C266" s="54" t="s">
        <v>52</v>
      </c>
      <c r="D266" s="55"/>
      <c r="E266" s="56">
        <f>SUM(E265:E265)</f>
        <v>-1000000</v>
      </c>
    </row>
    <row r="267" spans="1:5" ht="15" customHeight="1" x14ac:dyDescent="0.2"/>
    <row r="268" spans="1:5" ht="15" customHeight="1" x14ac:dyDescent="0.25">
      <c r="A268" s="79" t="s">
        <v>17</v>
      </c>
      <c r="B268" s="80"/>
      <c r="C268" s="71"/>
      <c r="D268" s="71"/>
      <c r="E268" s="71"/>
    </row>
    <row r="269" spans="1:5" ht="15" customHeight="1" x14ac:dyDescent="0.2">
      <c r="A269" s="81" t="s">
        <v>112</v>
      </c>
      <c r="B269" s="94"/>
      <c r="C269" s="82"/>
      <c r="D269" s="82"/>
      <c r="E269" s="82" t="s">
        <v>113</v>
      </c>
    </row>
    <row r="270" spans="1:5" ht="15" customHeight="1" x14ac:dyDescent="0.2">
      <c r="A270" s="82"/>
      <c r="B270" s="95"/>
      <c r="C270" s="71"/>
      <c r="D270" s="82"/>
      <c r="E270" s="96"/>
    </row>
    <row r="271" spans="1:5" ht="15" customHeight="1" x14ac:dyDescent="0.2">
      <c r="B271" s="97"/>
      <c r="C271" s="85" t="s">
        <v>48</v>
      </c>
      <c r="D271" s="98" t="s">
        <v>54</v>
      </c>
      <c r="E271" s="85" t="s">
        <v>50</v>
      </c>
    </row>
    <row r="272" spans="1:5" ht="15" customHeight="1" x14ac:dyDescent="0.2">
      <c r="B272" s="99"/>
      <c r="C272" s="107">
        <v>4324</v>
      </c>
      <c r="D272" s="67" t="s">
        <v>55</v>
      </c>
      <c r="E272" s="68">
        <v>1000000</v>
      </c>
    </row>
    <row r="273" spans="1:5" ht="15" customHeight="1" x14ac:dyDescent="0.2">
      <c r="B273" s="102"/>
      <c r="C273" s="91" t="s">
        <v>52</v>
      </c>
      <c r="D273" s="103"/>
      <c r="E273" s="104">
        <f>SUM(E272:E272)</f>
        <v>1000000</v>
      </c>
    </row>
    <row r="274" spans="1:5" ht="15" customHeight="1" x14ac:dyDescent="0.2"/>
    <row r="275" spans="1:5" ht="15" customHeight="1" x14ac:dyDescent="0.2"/>
    <row r="276" spans="1:5" ht="15" customHeight="1" x14ac:dyDescent="0.25">
      <c r="A276" s="57" t="s">
        <v>293</v>
      </c>
    </row>
    <row r="277" spans="1:5" ht="15" customHeight="1" x14ac:dyDescent="0.2">
      <c r="A277" s="212" t="s">
        <v>294</v>
      </c>
      <c r="B277" s="212"/>
      <c r="C277" s="212"/>
      <c r="D277" s="212"/>
      <c r="E277" s="212"/>
    </row>
    <row r="278" spans="1:5" ht="15" customHeight="1" x14ac:dyDescent="0.2">
      <c r="A278" s="212"/>
      <c r="B278" s="212"/>
      <c r="C278" s="212"/>
      <c r="D278" s="212"/>
      <c r="E278" s="212"/>
    </row>
    <row r="279" spans="1:5" ht="15" customHeight="1" x14ac:dyDescent="0.2">
      <c r="A279" s="209" t="s">
        <v>295</v>
      </c>
      <c r="B279" s="209"/>
      <c r="C279" s="209"/>
      <c r="D279" s="209"/>
      <c r="E279" s="209"/>
    </row>
    <row r="280" spans="1:5" ht="15" customHeight="1" x14ac:dyDescent="0.2">
      <c r="A280" s="209"/>
      <c r="B280" s="209"/>
      <c r="C280" s="209"/>
      <c r="D280" s="209"/>
      <c r="E280" s="209"/>
    </row>
    <row r="281" spans="1:5" ht="15" customHeight="1" x14ac:dyDescent="0.2">
      <c r="A281" s="209"/>
      <c r="B281" s="209"/>
      <c r="C281" s="209"/>
      <c r="D281" s="209"/>
      <c r="E281" s="209"/>
    </row>
    <row r="282" spans="1:5" ht="15" customHeight="1" x14ac:dyDescent="0.2">
      <c r="A282" s="209"/>
      <c r="B282" s="209"/>
      <c r="C282" s="209"/>
      <c r="D282" s="209"/>
      <c r="E282" s="209"/>
    </row>
    <row r="283" spans="1:5" ht="15" customHeight="1" x14ac:dyDescent="0.2">
      <c r="A283" s="209"/>
      <c r="B283" s="209"/>
      <c r="C283" s="209"/>
      <c r="D283" s="209"/>
      <c r="E283" s="209"/>
    </row>
    <row r="284" spans="1:5" ht="15" customHeight="1" x14ac:dyDescent="0.2">
      <c r="A284" s="209"/>
      <c r="B284" s="209"/>
      <c r="C284" s="209"/>
      <c r="D284" s="209"/>
      <c r="E284" s="209"/>
    </row>
    <row r="285" spans="1:5" ht="15" customHeight="1" x14ac:dyDescent="0.2">
      <c r="A285" s="209"/>
      <c r="B285" s="209"/>
      <c r="C285" s="209"/>
      <c r="D285" s="209"/>
      <c r="E285" s="209"/>
    </row>
    <row r="286" spans="1:5" ht="15" customHeight="1" x14ac:dyDescent="0.2">
      <c r="A286" s="209"/>
      <c r="B286" s="209"/>
      <c r="C286" s="209"/>
      <c r="D286" s="209"/>
      <c r="E286" s="209"/>
    </row>
    <row r="287" spans="1:5" ht="15" customHeight="1" x14ac:dyDescent="0.2">
      <c r="A287" s="209"/>
      <c r="B287" s="209"/>
      <c r="C287" s="209"/>
      <c r="D287" s="209"/>
      <c r="E287" s="209"/>
    </row>
    <row r="288" spans="1:5" ht="15" customHeight="1" x14ac:dyDescent="0.2">
      <c r="A288" s="39"/>
      <c r="B288" s="39"/>
      <c r="C288" s="39"/>
      <c r="D288" s="39"/>
      <c r="E288" s="39"/>
    </row>
    <row r="289" spans="1:5" ht="15" customHeight="1" x14ac:dyDescent="0.25">
      <c r="A289" s="40" t="s">
        <v>17</v>
      </c>
      <c r="B289" s="41"/>
      <c r="C289" s="41"/>
      <c r="D289" s="41"/>
      <c r="E289" s="41"/>
    </row>
    <row r="290" spans="1:5" ht="15" customHeight="1" x14ac:dyDescent="0.2">
      <c r="A290" s="42" t="s">
        <v>64</v>
      </c>
      <c r="B290" s="41"/>
      <c r="C290" s="41"/>
      <c r="D290" s="41"/>
      <c r="E290" s="43" t="s">
        <v>65</v>
      </c>
    </row>
    <row r="291" spans="1:5" ht="15" customHeight="1" x14ac:dyDescent="0.25">
      <c r="A291" s="44"/>
      <c r="B291" s="40"/>
      <c r="C291" s="41"/>
      <c r="D291" s="41"/>
      <c r="E291" s="45"/>
    </row>
    <row r="292" spans="1:5" ht="15" customHeight="1" x14ac:dyDescent="0.2">
      <c r="A292" s="97"/>
      <c r="B292" s="111"/>
      <c r="C292" s="46" t="s">
        <v>48</v>
      </c>
      <c r="D292" s="59" t="s">
        <v>54</v>
      </c>
      <c r="E292" s="46" t="s">
        <v>50</v>
      </c>
    </row>
    <row r="293" spans="1:5" ht="15" customHeight="1" x14ac:dyDescent="0.2">
      <c r="A293" s="122"/>
      <c r="B293" s="121"/>
      <c r="C293" s="100">
        <v>6409</v>
      </c>
      <c r="D293" s="101" t="s">
        <v>86</v>
      </c>
      <c r="E293" s="52">
        <v>-18580157.129999999</v>
      </c>
    </row>
    <row r="294" spans="1:5" ht="15" customHeight="1" x14ac:dyDescent="0.2">
      <c r="A294" s="61"/>
      <c r="B294" s="102"/>
      <c r="C294" s="54" t="s">
        <v>52</v>
      </c>
      <c r="D294" s="63"/>
      <c r="E294" s="64">
        <f>SUM(E293:E293)</f>
        <v>-18580157.129999999</v>
      </c>
    </row>
    <row r="295" spans="1:5" ht="15" customHeight="1" x14ac:dyDescent="0.2">
      <c r="A295" s="39"/>
      <c r="B295" s="39"/>
      <c r="C295" s="39"/>
      <c r="D295" s="39"/>
      <c r="E295" s="39"/>
    </row>
    <row r="296" spans="1:5" ht="15" customHeight="1" x14ac:dyDescent="0.25">
      <c r="A296" s="40" t="s">
        <v>17</v>
      </c>
      <c r="B296" s="41"/>
      <c r="C296" s="41"/>
      <c r="D296" s="82"/>
      <c r="E296" s="82"/>
    </row>
    <row r="297" spans="1:5" ht="15" customHeight="1" x14ac:dyDescent="0.2">
      <c r="A297" s="133" t="s">
        <v>100</v>
      </c>
      <c r="B297" s="41"/>
      <c r="C297" s="41"/>
      <c r="D297" s="41"/>
      <c r="E297" s="43" t="s">
        <v>101</v>
      </c>
    </row>
    <row r="298" spans="1:5" ht="15" customHeight="1" x14ac:dyDescent="0.2">
      <c r="A298" s="44"/>
      <c r="B298" s="123"/>
      <c r="C298" s="41"/>
      <c r="D298" s="44"/>
      <c r="E298" s="124"/>
    </row>
    <row r="299" spans="1:5" ht="15" customHeight="1" x14ac:dyDescent="0.2">
      <c r="B299" s="85" t="s">
        <v>47</v>
      </c>
      <c r="C299" s="85" t="s">
        <v>48</v>
      </c>
      <c r="D299" s="86" t="s">
        <v>49</v>
      </c>
      <c r="E299" s="48" t="s">
        <v>50</v>
      </c>
    </row>
    <row r="300" spans="1:5" ht="15" customHeight="1" x14ac:dyDescent="0.2">
      <c r="B300" s="134">
        <v>12</v>
      </c>
      <c r="C300" s="107"/>
      <c r="D300" s="101" t="s">
        <v>102</v>
      </c>
      <c r="E300" s="89">
        <v>18580157.129999999</v>
      </c>
    </row>
    <row r="301" spans="1:5" ht="15" customHeight="1" x14ac:dyDescent="0.2">
      <c r="B301" s="134"/>
      <c r="C301" s="91" t="s">
        <v>52</v>
      </c>
      <c r="D301" s="92"/>
      <c r="E301" s="93">
        <f>SUM(E300:E300)</f>
        <v>18580157.129999999</v>
      </c>
    </row>
    <row r="302" spans="1:5" ht="15" customHeight="1" x14ac:dyDescent="0.2"/>
    <row r="303" spans="1:5" ht="8.25" customHeight="1" x14ac:dyDescent="0.2"/>
    <row r="304" spans="1:5" ht="15" customHeight="1" x14ac:dyDescent="0.25">
      <c r="A304" s="57" t="s">
        <v>296</v>
      </c>
    </row>
    <row r="305" spans="1:5" ht="15" customHeight="1" x14ac:dyDescent="0.2">
      <c r="A305" s="210" t="s">
        <v>240</v>
      </c>
      <c r="B305" s="210"/>
      <c r="C305" s="210"/>
      <c r="D305" s="210"/>
      <c r="E305" s="210"/>
    </row>
    <row r="306" spans="1:5" ht="15" customHeight="1" x14ac:dyDescent="0.2">
      <c r="A306" s="210"/>
      <c r="B306" s="210"/>
      <c r="C306" s="210"/>
      <c r="D306" s="210"/>
      <c r="E306" s="210"/>
    </row>
    <row r="307" spans="1:5" ht="15" customHeight="1" x14ac:dyDescent="0.2">
      <c r="A307" s="209" t="s">
        <v>297</v>
      </c>
      <c r="B307" s="209"/>
      <c r="C307" s="209"/>
      <c r="D307" s="209"/>
      <c r="E307" s="209"/>
    </row>
    <row r="308" spans="1:5" ht="15" customHeight="1" x14ac:dyDescent="0.2">
      <c r="A308" s="209"/>
      <c r="B308" s="209"/>
      <c r="C308" s="209"/>
      <c r="D308" s="209"/>
      <c r="E308" s="209"/>
    </row>
    <row r="309" spans="1:5" ht="15" customHeight="1" x14ac:dyDescent="0.2">
      <c r="A309" s="209"/>
      <c r="B309" s="209"/>
      <c r="C309" s="209"/>
      <c r="D309" s="209"/>
      <c r="E309" s="209"/>
    </row>
    <row r="310" spans="1:5" ht="15" customHeight="1" x14ac:dyDescent="0.2">
      <c r="A310" s="209"/>
      <c r="B310" s="209"/>
      <c r="C310" s="209"/>
      <c r="D310" s="209"/>
      <c r="E310" s="209"/>
    </row>
    <row r="311" spans="1:5" ht="15" customHeight="1" x14ac:dyDescent="0.2">
      <c r="A311" s="209"/>
      <c r="B311" s="209"/>
      <c r="C311" s="209"/>
      <c r="D311" s="209"/>
      <c r="E311" s="209"/>
    </row>
    <row r="312" spans="1:5" ht="15" customHeight="1" x14ac:dyDescent="0.2">
      <c r="A312" s="209"/>
      <c r="B312" s="209"/>
      <c r="C312" s="209"/>
      <c r="D312" s="209"/>
      <c r="E312" s="209"/>
    </row>
    <row r="313" spans="1:5" ht="15" customHeight="1" x14ac:dyDescent="0.2"/>
    <row r="314" spans="1:5" ht="15" customHeight="1" x14ac:dyDescent="0.25">
      <c r="A314" s="79" t="s">
        <v>17</v>
      </c>
      <c r="B314" s="71"/>
      <c r="C314" s="71"/>
      <c r="D314" s="71"/>
      <c r="E314" s="71"/>
    </row>
    <row r="315" spans="1:5" ht="15" customHeight="1" x14ac:dyDescent="0.2">
      <c r="A315" s="42" t="s">
        <v>242</v>
      </c>
      <c r="B315" s="71"/>
      <c r="C315" s="71"/>
      <c r="D315" s="71"/>
      <c r="E315" s="72" t="s">
        <v>148</v>
      </c>
    </row>
    <row r="316" spans="1:5" ht="15" customHeight="1" x14ac:dyDescent="0.2">
      <c r="A316" s="153"/>
      <c r="B316" s="154"/>
      <c r="C316" s="71"/>
      <c r="D316" s="71"/>
      <c r="E316" s="84"/>
    </row>
    <row r="317" spans="1:5" ht="15" customHeight="1" x14ac:dyDescent="0.25">
      <c r="A317" s="38"/>
      <c r="B317" s="85" t="s">
        <v>149</v>
      </c>
      <c r="C317" s="85" t="s">
        <v>48</v>
      </c>
      <c r="D317" s="86" t="s">
        <v>54</v>
      </c>
      <c r="E317" s="46" t="s">
        <v>50</v>
      </c>
    </row>
    <row r="318" spans="1:5" ht="15" customHeight="1" x14ac:dyDescent="0.25">
      <c r="A318" s="38"/>
      <c r="B318" s="134"/>
      <c r="C318" s="100"/>
      <c r="D318" s="156" t="s">
        <v>99</v>
      </c>
      <c r="E318" s="155">
        <v>-950000</v>
      </c>
    </row>
    <row r="319" spans="1:5" ht="15" customHeight="1" x14ac:dyDescent="0.25">
      <c r="A319" s="38"/>
      <c r="B319" s="134">
        <v>14</v>
      </c>
      <c r="C319" s="100"/>
      <c r="D319" s="156" t="s">
        <v>99</v>
      </c>
      <c r="E319" s="155">
        <v>-7750000</v>
      </c>
    </row>
    <row r="320" spans="1:5" ht="15" customHeight="1" x14ac:dyDescent="0.25">
      <c r="A320" s="38"/>
      <c r="B320" s="134">
        <v>11</v>
      </c>
      <c r="C320" s="100"/>
      <c r="D320" s="156" t="s">
        <v>99</v>
      </c>
      <c r="E320" s="155">
        <v>-5000000</v>
      </c>
    </row>
    <row r="321" spans="1:7" ht="15" customHeight="1" x14ac:dyDescent="0.25">
      <c r="A321" s="38"/>
      <c r="B321" s="134">
        <v>12</v>
      </c>
      <c r="C321" s="100"/>
      <c r="D321" s="156" t="s">
        <v>99</v>
      </c>
      <c r="E321" s="155">
        <v>-6265000</v>
      </c>
    </row>
    <row r="322" spans="1:7" ht="15" customHeight="1" x14ac:dyDescent="0.25">
      <c r="A322" s="38"/>
      <c r="B322" s="134"/>
      <c r="C322" s="91" t="s">
        <v>52</v>
      </c>
      <c r="D322" s="92"/>
      <c r="E322" s="93">
        <f>SUM(E318:E321)</f>
        <v>-19965000</v>
      </c>
    </row>
    <row r="323" spans="1:7" ht="15" customHeight="1" x14ac:dyDescent="0.2"/>
    <row r="324" spans="1:7" ht="15" customHeight="1" x14ac:dyDescent="0.25">
      <c r="A324" s="40" t="s">
        <v>17</v>
      </c>
      <c r="B324" s="41"/>
      <c r="C324" s="41"/>
      <c r="D324" s="82"/>
      <c r="E324" s="82"/>
    </row>
    <row r="325" spans="1:7" ht="15" customHeight="1" x14ac:dyDescent="0.2">
      <c r="A325" s="42" t="s">
        <v>242</v>
      </c>
      <c r="B325" s="41"/>
      <c r="C325" s="41"/>
      <c r="D325" s="41"/>
      <c r="E325" s="43" t="s">
        <v>148</v>
      </c>
    </row>
    <row r="326" spans="1:7" ht="15" customHeight="1" x14ac:dyDescent="0.2">
      <c r="A326" s="44"/>
      <c r="B326" s="123"/>
      <c r="C326" s="41"/>
      <c r="D326" s="44"/>
      <c r="E326" s="124"/>
    </row>
    <row r="327" spans="1:7" ht="15" customHeight="1" x14ac:dyDescent="0.2">
      <c r="C327" s="85" t="s">
        <v>48</v>
      </c>
      <c r="D327" s="86" t="s">
        <v>54</v>
      </c>
      <c r="E327" s="48" t="s">
        <v>50</v>
      </c>
    </row>
    <row r="328" spans="1:7" ht="15" customHeight="1" x14ac:dyDescent="0.2">
      <c r="C328" s="107">
        <v>6172</v>
      </c>
      <c r="D328" s="101" t="s">
        <v>78</v>
      </c>
      <c r="E328" s="89">
        <v>-513539</v>
      </c>
    </row>
    <row r="329" spans="1:7" ht="15" customHeight="1" x14ac:dyDescent="0.2">
      <c r="C329" s="107">
        <v>6172</v>
      </c>
      <c r="D329" s="69" t="s">
        <v>56</v>
      </c>
      <c r="E329" s="89">
        <v>-40000</v>
      </c>
    </row>
    <row r="330" spans="1:7" ht="15" customHeight="1" x14ac:dyDescent="0.2">
      <c r="C330" s="91" t="s">
        <v>52</v>
      </c>
      <c r="D330" s="92"/>
      <c r="E330" s="93">
        <f>SUM(E328:E329)</f>
        <v>-553539</v>
      </c>
      <c r="G330" s="70">
        <f>+E322+E330</f>
        <v>-20518539</v>
      </c>
    </row>
    <row r="331" spans="1:7" ht="15" customHeight="1" x14ac:dyDescent="0.2"/>
    <row r="332" spans="1:7" ht="15" customHeight="1" x14ac:dyDescent="0.25">
      <c r="A332" s="79" t="s">
        <v>17</v>
      </c>
      <c r="B332" s="71"/>
      <c r="C332" s="71"/>
      <c r="D332" s="71"/>
      <c r="E332" s="82"/>
    </row>
    <row r="333" spans="1:7" ht="15" customHeight="1" x14ac:dyDescent="0.2">
      <c r="A333" s="81" t="s">
        <v>64</v>
      </c>
      <c r="B333" s="71"/>
      <c r="C333" s="71"/>
      <c r="D333" s="71"/>
      <c r="E333" s="72" t="s">
        <v>65</v>
      </c>
    </row>
    <row r="334" spans="1:7" ht="15" customHeight="1" x14ac:dyDescent="0.2">
      <c r="A334" s="81"/>
      <c r="B334" s="82"/>
      <c r="C334" s="71"/>
      <c r="D334" s="71"/>
      <c r="E334" s="84"/>
    </row>
    <row r="335" spans="1:7" ht="15" customHeight="1" x14ac:dyDescent="0.2">
      <c r="A335" s="111"/>
      <c r="B335" s="111"/>
      <c r="C335" s="85" t="s">
        <v>48</v>
      </c>
      <c r="D335" s="59" t="s">
        <v>54</v>
      </c>
      <c r="E335" s="48" t="s">
        <v>50</v>
      </c>
    </row>
    <row r="336" spans="1:7" ht="15" customHeight="1" x14ac:dyDescent="0.2">
      <c r="A336" s="111"/>
      <c r="B336" s="111"/>
      <c r="C336" s="132">
        <v>6409</v>
      </c>
      <c r="D336" s="101" t="s">
        <v>86</v>
      </c>
      <c r="E336" s="108">
        <v>20518539</v>
      </c>
    </row>
    <row r="337" spans="1:5" ht="15" customHeight="1" x14ac:dyDescent="0.2">
      <c r="A337" s="99"/>
      <c r="B337" s="99"/>
      <c r="C337" s="91" t="s">
        <v>52</v>
      </c>
      <c r="D337" s="92"/>
      <c r="E337" s="93">
        <f>SUM(E336:E336)</f>
        <v>20518539</v>
      </c>
    </row>
    <row r="338" spans="1:5" ht="15" customHeight="1" x14ac:dyDescent="0.2"/>
    <row r="339" spans="1:5" ht="15" customHeight="1" x14ac:dyDescent="0.2"/>
    <row r="340" spans="1:5" ht="15" customHeight="1" x14ac:dyDescent="0.25">
      <c r="A340" s="57" t="s">
        <v>298</v>
      </c>
    </row>
    <row r="341" spans="1:5" ht="15" customHeight="1" x14ac:dyDescent="0.2">
      <c r="A341" s="209" t="s">
        <v>473</v>
      </c>
      <c r="B341" s="209"/>
      <c r="C341" s="209"/>
      <c r="D341" s="209"/>
      <c r="E341" s="209"/>
    </row>
    <row r="342" spans="1:5" ht="15" customHeight="1" x14ac:dyDescent="0.2">
      <c r="A342" s="209"/>
      <c r="B342" s="209"/>
      <c r="C342" s="209"/>
      <c r="D342" s="209"/>
      <c r="E342" s="209"/>
    </row>
    <row r="343" spans="1:5" ht="15" customHeight="1" x14ac:dyDescent="0.2">
      <c r="A343" s="209"/>
      <c r="B343" s="209"/>
      <c r="C343" s="209"/>
      <c r="D343" s="209"/>
      <c r="E343" s="209"/>
    </row>
    <row r="344" spans="1:5" ht="15" customHeight="1" x14ac:dyDescent="0.2">
      <c r="A344" s="209"/>
      <c r="B344" s="209"/>
      <c r="C344" s="209"/>
      <c r="D344" s="209"/>
      <c r="E344" s="209"/>
    </row>
    <row r="345" spans="1:5" ht="15" customHeight="1" x14ac:dyDescent="0.2">
      <c r="A345" s="209"/>
      <c r="B345" s="209"/>
      <c r="C345" s="209"/>
      <c r="D345" s="209"/>
      <c r="E345" s="209"/>
    </row>
    <row r="346" spans="1:5" ht="15" customHeight="1" x14ac:dyDescent="0.2">
      <c r="A346" s="209"/>
      <c r="B346" s="209"/>
      <c r="C346" s="209"/>
      <c r="D346" s="209"/>
      <c r="E346" s="209"/>
    </row>
    <row r="347" spans="1:5" ht="15" customHeight="1" x14ac:dyDescent="0.2">
      <c r="A347" s="209"/>
      <c r="B347" s="209"/>
      <c r="C347" s="209"/>
      <c r="D347" s="209"/>
      <c r="E347" s="209"/>
    </row>
    <row r="348" spans="1:5" ht="15" customHeight="1" x14ac:dyDescent="0.2">
      <c r="A348" s="209"/>
      <c r="B348" s="209"/>
      <c r="C348" s="209"/>
      <c r="D348" s="209"/>
      <c r="E348" s="209"/>
    </row>
    <row r="349" spans="1:5" ht="15" customHeight="1" x14ac:dyDescent="0.2">
      <c r="A349" s="209"/>
      <c r="B349" s="209"/>
      <c r="C349" s="209"/>
      <c r="D349" s="209"/>
      <c r="E349" s="209"/>
    </row>
    <row r="350" spans="1:5" ht="15" customHeight="1" x14ac:dyDescent="0.2">
      <c r="A350" s="140"/>
      <c r="B350" s="140"/>
      <c r="C350" s="140"/>
      <c r="D350" s="140"/>
      <c r="E350" s="140"/>
    </row>
    <row r="351" spans="1:5" ht="15" customHeight="1" x14ac:dyDescent="0.25">
      <c r="A351" s="79" t="s">
        <v>17</v>
      </c>
      <c r="B351" s="71"/>
      <c r="C351" s="71"/>
      <c r="D351" s="71"/>
      <c r="E351" s="82"/>
    </row>
    <row r="352" spans="1:5" ht="15" customHeight="1" x14ac:dyDescent="0.2">
      <c r="A352" s="81" t="s">
        <v>90</v>
      </c>
      <c r="B352" s="127"/>
      <c r="C352" s="127"/>
      <c r="D352" s="127"/>
      <c r="E352" s="82" t="s">
        <v>91</v>
      </c>
    </row>
    <row r="353" spans="1:5" ht="15" customHeight="1" x14ac:dyDescent="0.2">
      <c r="A353" s="81"/>
      <c r="B353" s="82"/>
      <c r="C353" s="71"/>
      <c r="D353" s="71"/>
      <c r="E353" s="84"/>
    </row>
    <row r="354" spans="1:5" ht="15" customHeight="1" x14ac:dyDescent="0.2">
      <c r="A354" s="111"/>
      <c r="B354" s="46" t="s">
        <v>47</v>
      </c>
      <c r="C354" s="85" t="s">
        <v>48</v>
      </c>
      <c r="D354" s="128" t="s">
        <v>49</v>
      </c>
      <c r="E354" s="48" t="s">
        <v>50</v>
      </c>
    </row>
    <row r="355" spans="1:5" ht="15" customHeight="1" x14ac:dyDescent="0.2">
      <c r="A355" s="111"/>
      <c r="B355" s="125">
        <v>11</v>
      </c>
      <c r="C355" s="100"/>
      <c r="D355" s="101" t="s">
        <v>102</v>
      </c>
      <c r="E355" s="108">
        <v>-100000</v>
      </c>
    </row>
    <row r="356" spans="1:5" ht="15" customHeight="1" x14ac:dyDescent="0.2">
      <c r="A356" s="99"/>
      <c r="B356" s="131"/>
      <c r="C356" s="91" t="s">
        <v>52</v>
      </c>
      <c r="D356" s="103"/>
      <c r="E356" s="104">
        <f>SUM(E355:E355)</f>
        <v>-100000</v>
      </c>
    </row>
    <row r="357" spans="1:5" ht="15" customHeight="1" x14ac:dyDescent="0.2"/>
    <row r="358" spans="1:5" ht="15" customHeight="1" x14ac:dyDescent="0.25">
      <c r="A358" s="79" t="s">
        <v>17</v>
      </c>
      <c r="B358" s="71"/>
      <c r="C358" s="71"/>
      <c r="D358" s="71"/>
      <c r="E358" s="71"/>
    </row>
    <row r="359" spans="1:5" ht="15" customHeight="1" x14ac:dyDescent="0.2">
      <c r="A359" s="81" t="s">
        <v>64</v>
      </c>
      <c r="B359" s="71"/>
      <c r="C359" s="71"/>
      <c r="D359" s="71"/>
      <c r="E359" s="72" t="s">
        <v>65</v>
      </c>
    </row>
    <row r="360" spans="1:5" ht="15" customHeight="1" x14ac:dyDescent="0.25">
      <c r="A360" s="79"/>
      <c r="B360" s="82"/>
      <c r="C360" s="71"/>
      <c r="D360" s="71"/>
      <c r="E360" s="84"/>
    </row>
    <row r="361" spans="1:5" ht="15" customHeight="1" x14ac:dyDescent="0.2">
      <c r="A361" s="111"/>
      <c r="B361" s="111"/>
      <c r="C361" s="85" t="s">
        <v>48</v>
      </c>
      <c r="D361" s="59" t="s">
        <v>54</v>
      </c>
      <c r="E361" s="48" t="s">
        <v>50</v>
      </c>
    </row>
    <row r="362" spans="1:5" ht="15" customHeight="1" x14ac:dyDescent="0.2">
      <c r="A362" s="122"/>
      <c r="B362" s="113"/>
      <c r="C362" s="132">
        <v>6409</v>
      </c>
      <c r="D362" s="101" t="s">
        <v>86</v>
      </c>
      <c r="E362" s="150">
        <v>100000</v>
      </c>
    </row>
    <row r="363" spans="1:5" ht="15" customHeight="1" x14ac:dyDescent="0.2">
      <c r="A363" s="130"/>
      <c r="B363" s="151"/>
      <c r="C363" s="91" t="s">
        <v>52</v>
      </c>
      <c r="D363" s="92"/>
      <c r="E363" s="93">
        <f>E362</f>
        <v>100000</v>
      </c>
    </row>
    <row r="364" spans="1:5" ht="15" customHeight="1" x14ac:dyDescent="0.2"/>
    <row r="365" spans="1:5" ht="15" customHeight="1" x14ac:dyDescent="0.2"/>
    <row r="366" spans="1:5" ht="15" customHeight="1" x14ac:dyDescent="0.25">
      <c r="A366" s="57" t="s">
        <v>299</v>
      </c>
    </row>
    <row r="367" spans="1:5" ht="15" customHeight="1" x14ac:dyDescent="0.2">
      <c r="A367" s="212" t="s">
        <v>300</v>
      </c>
      <c r="B367" s="212"/>
      <c r="C367" s="212"/>
      <c r="D367" s="212"/>
      <c r="E367" s="212"/>
    </row>
    <row r="368" spans="1:5" ht="15" customHeight="1" x14ac:dyDescent="0.2">
      <c r="A368" s="212"/>
      <c r="B368" s="212"/>
      <c r="C368" s="212"/>
      <c r="D368" s="212"/>
      <c r="E368" s="212"/>
    </row>
    <row r="369" spans="1:5" ht="15" customHeight="1" x14ac:dyDescent="0.2">
      <c r="A369" s="209" t="s">
        <v>301</v>
      </c>
      <c r="B369" s="209"/>
      <c r="C369" s="209"/>
      <c r="D369" s="209"/>
      <c r="E369" s="209"/>
    </row>
    <row r="370" spans="1:5" ht="15" customHeight="1" x14ac:dyDescent="0.2">
      <c r="A370" s="209"/>
      <c r="B370" s="209"/>
      <c r="C370" s="209"/>
      <c r="D370" s="209"/>
      <c r="E370" s="209"/>
    </row>
    <row r="371" spans="1:5" ht="15" customHeight="1" x14ac:dyDescent="0.2">
      <c r="A371" s="209"/>
      <c r="B371" s="209"/>
      <c r="C371" s="209"/>
      <c r="D371" s="209"/>
      <c r="E371" s="209"/>
    </row>
    <row r="372" spans="1:5" ht="15" customHeight="1" x14ac:dyDescent="0.2">
      <c r="A372" s="209"/>
      <c r="B372" s="209"/>
      <c r="C372" s="209"/>
      <c r="D372" s="209"/>
      <c r="E372" s="209"/>
    </row>
    <row r="373" spans="1:5" ht="15" customHeight="1" x14ac:dyDescent="0.2">
      <c r="A373" s="209"/>
      <c r="B373" s="209"/>
      <c r="C373" s="209"/>
      <c r="D373" s="209"/>
      <c r="E373" s="209"/>
    </row>
    <row r="374" spans="1:5" ht="15" customHeight="1" x14ac:dyDescent="0.2">
      <c r="A374" s="209"/>
      <c r="B374" s="209"/>
      <c r="C374" s="209"/>
      <c r="D374" s="209"/>
      <c r="E374" s="209"/>
    </row>
    <row r="375" spans="1:5" ht="15" customHeight="1" x14ac:dyDescent="0.2">
      <c r="A375" s="209"/>
      <c r="B375" s="209"/>
      <c r="C375" s="209"/>
      <c r="D375" s="209"/>
      <c r="E375" s="209"/>
    </row>
    <row r="376" spans="1:5" ht="15" customHeight="1" x14ac:dyDescent="0.2">
      <c r="A376" s="209"/>
      <c r="B376" s="209"/>
      <c r="C376" s="209"/>
      <c r="D376" s="209"/>
      <c r="E376" s="209"/>
    </row>
    <row r="377" spans="1:5" ht="15" customHeight="1" x14ac:dyDescent="0.2">
      <c r="A377" s="140"/>
      <c r="B377" s="140"/>
      <c r="C377" s="140"/>
      <c r="D377" s="140"/>
      <c r="E377" s="140"/>
    </row>
    <row r="378" spans="1:5" ht="15" customHeight="1" x14ac:dyDescent="0.25">
      <c r="A378" s="79" t="s">
        <v>17</v>
      </c>
      <c r="B378" s="71"/>
      <c r="C378" s="71"/>
      <c r="D378" s="71"/>
      <c r="E378" s="71"/>
    </row>
    <row r="379" spans="1:5" ht="15" customHeight="1" x14ac:dyDescent="0.2">
      <c r="A379" s="81" t="s">
        <v>64</v>
      </c>
      <c r="B379" s="71"/>
      <c r="C379" s="71"/>
      <c r="D379" s="71"/>
      <c r="E379" s="72" t="s">
        <v>65</v>
      </c>
    </row>
    <row r="380" spans="1:5" ht="15" customHeight="1" x14ac:dyDescent="0.25">
      <c r="A380" s="79"/>
      <c r="B380" s="82"/>
      <c r="C380" s="71"/>
      <c r="D380" s="71"/>
      <c r="E380" s="84"/>
    </row>
    <row r="381" spans="1:5" ht="15" customHeight="1" x14ac:dyDescent="0.2">
      <c r="A381" s="111"/>
      <c r="B381" s="111"/>
      <c r="C381" s="85" t="s">
        <v>48</v>
      </c>
      <c r="D381" s="59" t="s">
        <v>54</v>
      </c>
      <c r="E381" s="48" t="s">
        <v>50</v>
      </c>
    </row>
    <row r="382" spans="1:5" ht="15" customHeight="1" x14ac:dyDescent="0.2">
      <c r="A382" s="129"/>
      <c r="B382" s="113"/>
      <c r="C382" s="132">
        <v>6409</v>
      </c>
      <c r="D382" s="101" t="s">
        <v>55</v>
      </c>
      <c r="E382" s="150">
        <v>-650000</v>
      </c>
    </row>
    <row r="383" spans="1:5" ht="15" customHeight="1" x14ac:dyDescent="0.2">
      <c r="A383" s="130"/>
      <c r="B383" s="151"/>
      <c r="C383" s="91" t="s">
        <v>52</v>
      </c>
      <c r="D383" s="92"/>
      <c r="E383" s="93">
        <f>E382</f>
        <v>-650000</v>
      </c>
    </row>
    <row r="384" spans="1:5" ht="15" customHeight="1" x14ac:dyDescent="0.2"/>
    <row r="385" spans="1:5" ht="15" customHeight="1" x14ac:dyDescent="0.25">
      <c r="A385" s="79" t="s">
        <v>17</v>
      </c>
      <c r="B385" s="71"/>
      <c r="C385" s="71"/>
      <c r="D385" s="71"/>
      <c r="E385" s="82"/>
    </row>
    <row r="386" spans="1:5" ht="15" customHeight="1" x14ac:dyDescent="0.2">
      <c r="A386" s="42" t="s">
        <v>302</v>
      </c>
      <c r="B386" s="71"/>
      <c r="C386" s="71"/>
      <c r="D386" s="71"/>
      <c r="E386" s="72" t="s">
        <v>46</v>
      </c>
    </row>
    <row r="387" spans="1:5" ht="15" customHeight="1" x14ac:dyDescent="0.2">
      <c r="A387" s="81"/>
      <c r="B387" s="82"/>
      <c r="C387" s="71"/>
      <c r="D387" s="71"/>
      <c r="E387" s="84"/>
    </row>
    <row r="388" spans="1:5" ht="15" customHeight="1" x14ac:dyDescent="0.2">
      <c r="A388" s="111"/>
      <c r="B388" s="111"/>
      <c r="C388" s="85" t="s">
        <v>48</v>
      </c>
      <c r="D388" s="59" t="s">
        <v>54</v>
      </c>
      <c r="E388" s="48" t="s">
        <v>50</v>
      </c>
    </row>
    <row r="389" spans="1:5" ht="15" customHeight="1" x14ac:dyDescent="0.2">
      <c r="A389" s="111"/>
      <c r="B389" s="111"/>
      <c r="C389" s="100">
        <v>3319</v>
      </c>
      <c r="D389" s="101" t="s">
        <v>55</v>
      </c>
      <c r="E389" s="152">
        <f>15000+150000+20000</f>
        <v>185000</v>
      </c>
    </row>
    <row r="390" spans="1:5" ht="15" customHeight="1" x14ac:dyDescent="0.2">
      <c r="A390" s="111"/>
      <c r="B390" s="111"/>
      <c r="C390" s="100">
        <v>3419</v>
      </c>
      <c r="D390" s="101" t="s">
        <v>55</v>
      </c>
      <c r="E390" s="152">
        <v>280000</v>
      </c>
    </row>
    <row r="391" spans="1:5" ht="15" customHeight="1" x14ac:dyDescent="0.2">
      <c r="A391" s="111"/>
      <c r="B391" s="111"/>
      <c r="C391" s="100">
        <v>3419</v>
      </c>
      <c r="D391" s="101" t="s">
        <v>142</v>
      </c>
      <c r="E391" s="152">
        <v>20000</v>
      </c>
    </row>
    <row r="392" spans="1:5" ht="15" customHeight="1" x14ac:dyDescent="0.2">
      <c r="A392" s="111"/>
      <c r="B392" s="111"/>
      <c r="C392" s="100">
        <v>3429</v>
      </c>
      <c r="D392" s="101" t="s">
        <v>55</v>
      </c>
      <c r="E392" s="152">
        <v>30000</v>
      </c>
    </row>
    <row r="393" spans="1:5" ht="15" customHeight="1" x14ac:dyDescent="0.2">
      <c r="A393" s="111"/>
      <c r="B393" s="111"/>
      <c r="C393" s="100">
        <v>3429</v>
      </c>
      <c r="D393" s="101" t="s">
        <v>69</v>
      </c>
      <c r="E393" s="152">
        <v>135000</v>
      </c>
    </row>
    <row r="394" spans="1:5" ht="15" customHeight="1" x14ac:dyDescent="0.2">
      <c r="A394" s="99"/>
      <c r="B394" s="99"/>
      <c r="C394" s="91" t="s">
        <v>52</v>
      </c>
      <c r="D394" s="92"/>
      <c r="E394" s="93">
        <f>SUM(E389:E393)</f>
        <v>650000</v>
      </c>
    </row>
    <row r="395" spans="1:5" ht="15" customHeight="1" x14ac:dyDescent="0.2"/>
    <row r="396" spans="1:5" ht="15" customHeight="1" x14ac:dyDescent="0.2"/>
    <row r="397" spans="1:5" ht="15" customHeight="1" x14ac:dyDescent="0.25">
      <c r="A397" s="57" t="s">
        <v>303</v>
      </c>
    </row>
    <row r="398" spans="1:5" ht="15" customHeight="1" x14ac:dyDescent="0.2">
      <c r="A398" s="212" t="s">
        <v>144</v>
      </c>
      <c r="B398" s="212"/>
      <c r="C398" s="212"/>
      <c r="D398" s="212"/>
      <c r="E398" s="212"/>
    </row>
    <row r="399" spans="1:5" ht="15" customHeight="1" x14ac:dyDescent="0.2">
      <c r="A399" s="212"/>
      <c r="B399" s="212"/>
      <c r="C399" s="212"/>
      <c r="D399" s="212"/>
      <c r="E399" s="212"/>
    </row>
    <row r="400" spans="1:5" ht="15" customHeight="1" x14ac:dyDescent="0.2">
      <c r="A400" s="209" t="s">
        <v>474</v>
      </c>
      <c r="B400" s="209"/>
      <c r="C400" s="209"/>
      <c r="D400" s="209"/>
      <c r="E400" s="209"/>
    </row>
    <row r="401" spans="1:5" ht="15" customHeight="1" x14ac:dyDescent="0.2">
      <c r="A401" s="209"/>
      <c r="B401" s="209"/>
      <c r="C401" s="209"/>
      <c r="D401" s="209"/>
      <c r="E401" s="209"/>
    </row>
    <row r="402" spans="1:5" ht="15" customHeight="1" x14ac:dyDescent="0.2">
      <c r="A402" s="209"/>
      <c r="B402" s="209"/>
      <c r="C402" s="209"/>
      <c r="D402" s="209"/>
      <c r="E402" s="209"/>
    </row>
    <row r="403" spans="1:5" ht="15" customHeight="1" x14ac:dyDescent="0.2">
      <c r="A403" s="209"/>
      <c r="B403" s="209"/>
      <c r="C403" s="209"/>
      <c r="D403" s="209"/>
      <c r="E403" s="209"/>
    </row>
    <row r="404" spans="1:5" ht="15" customHeight="1" x14ac:dyDescent="0.2">
      <c r="A404" s="209"/>
      <c r="B404" s="209"/>
      <c r="C404" s="209"/>
      <c r="D404" s="209"/>
      <c r="E404" s="209"/>
    </row>
    <row r="405" spans="1:5" ht="15" customHeight="1" x14ac:dyDescent="0.2">
      <c r="A405" s="209"/>
      <c r="B405" s="209"/>
      <c r="C405" s="209"/>
      <c r="D405" s="209"/>
      <c r="E405" s="209"/>
    </row>
    <row r="406" spans="1:5" ht="15" customHeight="1" x14ac:dyDescent="0.2">
      <c r="A406" s="209"/>
      <c r="B406" s="209"/>
      <c r="C406" s="209"/>
      <c r="D406" s="209"/>
      <c r="E406" s="209"/>
    </row>
    <row r="407" spans="1:5" ht="15" customHeight="1" x14ac:dyDescent="0.2">
      <c r="A407" s="140"/>
      <c r="B407" s="140"/>
      <c r="C407" s="140"/>
      <c r="D407" s="140"/>
      <c r="E407" s="140"/>
    </row>
    <row r="408" spans="1:5" ht="15" customHeight="1" x14ac:dyDescent="0.25">
      <c r="A408" s="79" t="s">
        <v>17</v>
      </c>
      <c r="B408" s="71"/>
      <c r="C408" s="71"/>
      <c r="D408" s="71"/>
      <c r="E408" s="71"/>
    </row>
    <row r="409" spans="1:5" ht="15" customHeight="1" x14ac:dyDescent="0.2">
      <c r="A409" s="81" t="s">
        <v>64</v>
      </c>
      <c r="B409" s="71"/>
      <c r="C409" s="71"/>
      <c r="D409" s="71"/>
      <c r="E409" s="72" t="s">
        <v>65</v>
      </c>
    </row>
    <row r="410" spans="1:5" ht="15" customHeight="1" x14ac:dyDescent="0.25">
      <c r="A410" s="79"/>
      <c r="B410" s="82"/>
      <c r="C410" s="71"/>
      <c r="D410" s="71"/>
      <c r="E410" s="84"/>
    </row>
    <row r="411" spans="1:5" ht="15" customHeight="1" x14ac:dyDescent="0.2">
      <c r="A411" s="111"/>
      <c r="B411" s="111"/>
      <c r="C411" s="85" t="s">
        <v>48</v>
      </c>
      <c r="D411" s="59" t="s">
        <v>54</v>
      </c>
      <c r="E411" s="48" t="s">
        <v>50</v>
      </c>
    </row>
    <row r="412" spans="1:5" ht="15" customHeight="1" x14ac:dyDescent="0.2">
      <c r="A412" s="129"/>
      <c r="B412" s="113"/>
      <c r="C412" s="132">
        <v>6409</v>
      </c>
      <c r="D412" s="67" t="s">
        <v>55</v>
      </c>
      <c r="E412" s="150">
        <v>-1065600</v>
      </c>
    </row>
    <row r="413" spans="1:5" ht="15" customHeight="1" x14ac:dyDescent="0.2">
      <c r="A413" s="130"/>
      <c r="B413" s="151"/>
      <c r="C413" s="91" t="s">
        <v>52</v>
      </c>
      <c r="D413" s="92"/>
      <c r="E413" s="93">
        <f>E412</f>
        <v>-1065600</v>
      </c>
    </row>
    <row r="414" spans="1:5" ht="15" customHeight="1" x14ac:dyDescent="0.2"/>
    <row r="415" spans="1:5" ht="15" customHeight="1" x14ac:dyDescent="0.2"/>
    <row r="416" spans="1:5" ht="15" customHeight="1" x14ac:dyDescent="0.2"/>
    <row r="417" spans="1:5" ht="15" customHeight="1" x14ac:dyDescent="0.25">
      <c r="A417" s="79" t="s">
        <v>17</v>
      </c>
      <c r="B417" s="71"/>
      <c r="C417" s="71"/>
      <c r="D417" s="71"/>
      <c r="E417" s="82"/>
    </row>
    <row r="418" spans="1:5" ht="15" customHeight="1" x14ac:dyDescent="0.2">
      <c r="A418" s="81" t="s">
        <v>115</v>
      </c>
      <c r="B418" s="127"/>
      <c r="C418" s="127"/>
      <c r="D418" s="127"/>
      <c r="E418" s="127" t="s">
        <v>116</v>
      </c>
    </row>
    <row r="419" spans="1:5" ht="15" customHeight="1" x14ac:dyDescent="0.2">
      <c r="A419" s="81"/>
      <c r="B419" s="82"/>
      <c r="C419" s="71"/>
      <c r="D419" s="71"/>
      <c r="E419" s="84"/>
    </row>
    <row r="420" spans="1:5" ht="15" customHeight="1" x14ac:dyDescent="0.2">
      <c r="A420" s="111"/>
      <c r="B420" s="111"/>
      <c r="C420" s="85" t="s">
        <v>48</v>
      </c>
      <c r="D420" s="59" t="s">
        <v>54</v>
      </c>
      <c r="E420" s="48" t="s">
        <v>50</v>
      </c>
    </row>
    <row r="421" spans="1:5" ht="15" customHeight="1" x14ac:dyDescent="0.2">
      <c r="A421" s="111"/>
      <c r="B421" s="111"/>
      <c r="C421" s="100">
        <v>3549</v>
      </c>
      <c r="D421" s="67" t="s">
        <v>55</v>
      </c>
      <c r="E421" s="152">
        <f>150000+160000+80000+150000+194100</f>
        <v>734100</v>
      </c>
    </row>
    <row r="422" spans="1:5" ht="15" customHeight="1" x14ac:dyDescent="0.2">
      <c r="A422" s="111"/>
      <c r="B422" s="111"/>
      <c r="C422" s="100">
        <v>3549</v>
      </c>
      <c r="D422" s="101" t="s">
        <v>69</v>
      </c>
      <c r="E422" s="152">
        <f>195000+136500</f>
        <v>331500</v>
      </c>
    </row>
    <row r="423" spans="1:5" ht="15" customHeight="1" x14ac:dyDescent="0.2">
      <c r="A423" s="99"/>
      <c r="B423" s="99"/>
      <c r="C423" s="91" t="s">
        <v>52</v>
      </c>
      <c r="D423" s="92"/>
      <c r="E423" s="93">
        <f>SUM(E421:E422)</f>
        <v>1065600</v>
      </c>
    </row>
    <row r="424" spans="1:5" ht="15" customHeight="1" x14ac:dyDescent="0.2"/>
    <row r="425" spans="1:5" ht="15" customHeight="1" x14ac:dyDescent="0.2"/>
    <row r="426" spans="1:5" ht="15" customHeight="1" x14ac:dyDescent="0.25">
      <c r="A426" s="57" t="s">
        <v>304</v>
      </c>
    </row>
    <row r="427" spans="1:5" ht="15" customHeight="1" x14ac:dyDescent="0.2">
      <c r="A427" s="212" t="s">
        <v>305</v>
      </c>
      <c r="B427" s="212"/>
      <c r="C427" s="212"/>
      <c r="D427" s="212"/>
      <c r="E427" s="212"/>
    </row>
    <row r="428" spans="1:5" ht="15" customHeight="1" x14ac:dyDescent="0.2">
      <c r="A428" s="212"/>
      <c r="B428" s="212"/>
      <c r="C428" s="212"/>
      <c r="D428" s="212"/>
      <c r="E428" s="212"/>
    </row>
    <row r="429" spans="1:5" ht="15" customHeight="1" x14ac:dyDescent="0.2">
      <c r="A429" s="209" t="s">
        <v>306</v>
      </c>
      <c r="B429" s="209"/>
      <c r="C429" s="209"/>
      <c r="D429" s="209"/>
      <c r="E429" s="209"/>
    </row>
    <row r="430" spans="1:5" ht="15" customHeight="1" x14ac:dyDescent="0.2">
      <c r="A430" s="209"/>
      <c r="B430" s="209"/>
      <c r="C430" s="209"/>
      <c r="D430" s="209"/>
      <c r="E430" s="209"/>
    </row>
    <row r="431" spans="1:5" ht="15" customHeight="1" x14ac:dyDescent="0.2">
      <c r="A431" s="209"/>
      <c r="B431" s="209"/>
      <c r="C431" s="209"/>
      <c r="D431" s="209"/>
      <c r="E431" s="209"/>
    </row>
    <row r="432" spans="1:5" ht="15" customHeight="1" x14ac:dyDescent="0.2">
      <c r="A432" s="209"/>
      <c r="B432" s="209"/>
      <c r="C432" s="209"/>
      <c r="D432" s="209"/>
      <c r="E432" s="209"/>
    </row>
    <row r="433" spans="1:5" ht="15" customHeight="1" x14ac:dyDescent="0.2">
      <c r="A433" s="209"/>
      <c r="B433" s="209"/>
      <c r="C433" s="209"/>
      <c r="D433" s="209"/>
      <c r="E433" s="209"/>
    </row>
    <row r="434" spans="1:5" ht="15" customHeight="1" x14ac:dyDescent="0.2">
      <c r="A434" s="209"/>
      <c r="B434" s="209"/>
      <c r="C434" s="209"/>
      <c r="D434" s="209"/>
      <c r="E434" s="209"/>
    </row>
    <row r="435" spans="1:5" ht="15" customHeight="1" x14ac:dyDescent="0.2">
      <c r="A435" s="39"/>
      <c r="B435" s="39"/>
      <c r="C435" s="39"/>
      <c r="D435" s="39"/>
      <c r="E435" s="39"/>
    </row>
    <row r="436" spans="1:5" ht="15" customHeight="1" x14ac:dyDescent="0.25">
      <c r="A436" s="40" t="s">
        <v>17</v>
      </c>
      <c r="B436" s="71"/>
      <c r="C436" s="71"/>
      <c r="D436" s="71"/>
      <c r="E436" s="82"/>
    </row>
    <row r="437" spans="1:5" ht="15" customHeight="1" x14ac:dyDescent="0.2">
      <c r="A437" s="81" t="s">
        <v>307</v>
      </c>
      <c r="B437" s="71"/>
      <c r="C437" s="71"/>
      <c r="D437" s="71"/>
      <c r="E437" s="72" t="s">
        <v>132</v>
      </c>
    </row>
    <row r="438" spans="1:5" ht="15" customHeight="1" x14ac:dyDescent="0.2">
      <c r="A438" s="81"/>
      <c r="B438" s="82"/>
      <c r="C438" s="71"/>
      <c r="D438" s="71"/>
      <c r="E438" s="84"/>
    </row>
    <row r="439" spans="1:5" ht="15" customHeight="1" x14ac:dyDescent="0.2">
      <c r="A439" s="111"/>
      <c r="B439" s="111"/>
      <c r="C439" s="85" t="s">
        <v>48</v>
      </c>
      <c r="D439" s="59" t="s">
        <v>54</v>
      </c>
      <c r="E439" s="46" t="s">
        <v>50</v>
      </c>
    </row>
    <row r="440" spans="1:5" ht="15" customHeight="1" x14ac:dyDescent="0.2">
      <c r="A440" s="129"/>
      <c r="B440" s="113"/>
      <c r="C440" s="107">
        <v>6113</v>
      </c>
      <c r="D440" s="101" t="s">
        <v>78</v>
      </c>
      <c r="E440" s="108">
        <v>-70000</v>
      </c>
    </row>
    <row r="441" spans="1:5" ht="15" customHeight="1" x14ac:dyDescent="0.2">
      <c r="A441" s="99"/>
      <c r="B441" s="99"/>
      <c r="C441" s="91" t="s">
        <v>52</v>
      </c>
      <c r="D441" s="69"/>
      <c r="E441" s="93">
        <f>SUM(E440:E440)</f>
        <v>-70000</v>
      </c>
    </row>
    <row r="442" spans="1:5" ht="15" customHeight="1" x14ac:dyDescent="0.2"/>
    <row r="443" spans="1:5" ht="15" customHeight="1" x14ac:dyDescent="0.25">
      <c r="A443" s="40" t="s">
        <v>17</v>
      </c>
      <c r="B443" s="41"/>
      <c r="C443" s="41"/>
      <c r="D443" s="82"/>
      <c r="E443" s="82"/>
    </row>
    <row r="444" spans="1:5" ht="15" customHeight="1" x14ac:dyDescent="0.2">
      <c r="A444" s="133" t="s">
        <v>308</v>
      </c>
      <c r="B444" s="41"/>
      <c r="C444" s="41"/>
      <c r="D444" s="41"/>
      <c r="E444" s="43" t="s">
        <v>309</v>
      </c>
    </row>
    <row r="445" spans="1:5" ht="15" customHeight="1" x14ac:dyDescent="0.2">
      <c r="A445" s="44"/>
      <c r="B445" s="123"/>
      <c r="C445" s="41"/>
      <c r="D445" s="44"/>
      <c r="E445" s="124"/>
    </row>
    <row r="446" spans="1:5" ht="15" customHeight="1" x14ac:dyDescent="0.2">
      <c r="C446" s="85" t="s">
        <v>48</v>
      </c>
      <c r="D446" s="86" t="s">
        <v>54</v>
      </c>
      <c r="E446" s="48" t="s">
        <v>50</v>
      </c>
    </row>
    <row r="447" spans="1:5" ht="15" customHeight="1" x14ac:dyDescent="0.2">
      <c r="C447" s="107">
        <v>6113</v>
      </c>
      <c r="D447" s="101" t="s">
        <v>78</v>
      </c>
      <c r="E447" s="89">
        <v>70000</v>
      </c>
    </row>
    <row r="448" spans="1:5" ht="15" customHeight="1" x14ac:dyDescent="0.2">
      <c r="C448" s="91" t="s">
        <v>52</v>
      </c>
      <c r="D448" s="92"/>
      <c r="E448" s="93">
        <f>SUM(E447:E447)</f>
        <v>70000</v>
      </c>
    </row>
    <row r="449" spans="1:5" ht="15" customHeight="1" x14ac:dyDescent="0.2"/>
    <row r="450" spans="1:5" ht="15" customHeight="1" x14ac:dyDescent="0.2"/>
    <row r="451" spans="1:5" ht="15" customHeight="1" x14ac:dyDescent="0.25">
      <c r="A451" s="57" t="s">
        <v>310</v>
      </c>
    </row>
    <row r="452" spans="1:5" ht="15" customHeight="1" x14ac:dyDescent="0.2">
      <c r="A452" s="210" t="s">
        <v>311</v>
      </c>
      <c r="B452" s="210"/>
      <c r="C452" s="210"/>
      <c r="D452" s="210"/>
      <c r="E452" s="210"/>
    </row>
    <row r="453" spans="1:5" ht="15" customHeight="1" x14ac:dyDescent="0.2">
      <c r="A453" s="210"/>
      <c r="B453" s="210"/>
      <c r="C453" s="210"/>
      <c r="D453" s="210"/>
      <c r="E453" s="210"/>
    </row>
    <row r="454" spans="1:5" ht="15" customHeight="1" x14ac:dyDescent="0.2">
      <c r="A454" s="209" t="s">
        <v>312</v>
      </c>
      <c r="B454" s="209"/>
      <c r="C454" s="209"/>
      <c r="D454" s="209"/>
      <c r="E454" s="209"/>
    </row>
    <row r="455" spans="1:5" ht="15" customHeight="1" x14ac:dyDescent="0.2">
      <c r="A455" s="209"/>
      <c r="B455" s="209"/>
      <c r="C455" s="209"/>
      <c r="D455" s="209"/>
      <c r="E455" s="209"/>
    </row>
    <row r="456" spans="1:5" ht="15" customHeight="1" x14ac:dyDescent="0.2">
      <c r="A456" s="209"/>
      <c r="B456" s="209"/>
      <c r="C456" s="209"/>
      <c r="D456" s="209"/>
      <c r="E456" s="209"/>
    </row>
    <row r="457" spans="1:5" ht="15" customHeight="1" x14ac:dyDescent="0.2">
      <c r="A457" s="209"/>
      <c r="B457" s="209"/>
      <c r="C457" s="209"/>
      <c r="D457" s="209"/>
      <c r="E457" s="209"/>
    </row>
    <row r="458" spans="1:5" ht="15" customHeight="1" x14ac:dyDescent="0.2">
      <c r="A458" s="209"/>
      <c r="B458" s="209"/>
      <c r="C458" s="209"/>
      <c r="D458" s="209"/>
      <c r="E458" s="209"/>
    </row>
    <row r="459" spans="1:5" ht="15" customHeight="1" x14ac:dyDescent="0.2">
      <c r="A459" s="209"/>
      <c r="B459" s="209"/>
      <c r="C459" s="209"/>
      <c r="D459" s="209"/>
      <c r="E459" s="209"/>
    </row>
    <row r="460" spans="1:5" ht="15" customHeight="1" x14ac:dyDescent="0.2">
      <c r="A460" s="209"/>
      <c r="B460" s="209"/>
      <c r="C460" s="209"/>
      <c r="D460" s="209"/>
      <c r="E460" s="209"/>
    </row>
    <row r="461" spans="1:5" ht="15" customHeight="1" x14ac:dyDescent="0.2">
      <c r="A461" s="209"/>
      <c r="B461" s="209"/>
      <c r="C461" s="209"/>
      <c r="D461" s="209"/>
      <c r="E461" s="209"/>
    </row>
    <row r="462" spans="1:5" ht="15" customHeight="1" x14ac:dyDescent="0.2">
      <c r="A462" s="39"/>
      <c r="B462" s="39"/>
      <c r="C462" s="39"/>
      <c r="D462" s="39"/>
      <c r="E462" s="39"/>
    </row>
    <row r="463" spans="1:5" ht="15" customHeight="1" x14ac:dyDescent="0.25">
      <c r="A463" s="79" t="s">
        <v>17</v>
      </c>
      <c r="B463" s="71"/>
      <c r="C463" s="71"/>
      <c r="D463" s="71"/>
      <c r="E463" s="82"/>
    </row>
    <row r="464" spans="1:5" ht="15" customHeight="1" x14ac:dyDescent="0.2">
      <c r="A464" s="81" t="s">
        <v>307</v>
      </c>
      <c r="B464" s="71"/>
      <c r="C464" s="71"/>
      <c r="D464" s="71"/>
      <c r="E464" s="72" t="s">
        <v>85</v>
      </c>
    </row>
    <row r="465" spans="1:5" ht="15" customHeight="1" x14ac:dyDescent="0.2">
      <c r="A465" s="81"/>
      <c r="B465" s="82"/>
      <c r="C465" s="71"/>
      <c r="D465" s="71"/>
      <c r="E465" s="84"/>
    </row>
    <row r="466" spans="1:5" ht="15" customHeight="1" x14ac:dyDescent="0.2">
      <c r="A466" s="111"/>
      <c r="B466" s="111"/>
      <c r="C466" s="85" t="s">
        <v>48</v>
      </c>
      <c r="D466" s="59" t="s">
        <v>54</v>
      </c>
      <c r="E466" s="46" t="s">
        <v>50</v>
      </c>
    </row>
    <row r="467" spans="1:5" ht="15" customHeight="1" x14ac:dyDescent="0.2">
      <c r="A467" s="129"/>
      <c r="B467" s="113"/>
      <c r="C467" s="107">
        <v>5273</v>
      </c>
      <c r="D467" s="101" t="s">
        <v>86</v>
      </c>
      <c r="E467" s="108">
        <v>-348631</v>
      </c>
    </row>
    <row r="468" spans="1:5" ht="15" customHeight="1" x14ac:dyDescent="0.2">
      <c r="A468" s="99"/>
      <c r="B468" s="99"/>
      <c r="C468" s="91" t="s">
        <v>52</v>
      </c>
      <c r="D468" s="69"/>
      <c r="E468" s="93">
        <f>SUM(E467:E467)</f>
        <v>-348631</v>
      </c>
    </row>
    <row r="469" spans="1:5" ht="15" customHeight="1" x14ac:dyDescent="0.2">
      <c r="A469" s="99"/>
      <c r="B469" s="99"/>
      <c r="C469" s="157"/>
      <c r="D469" s="158"/>
      <c r="E469" s="159"/>
    </row>
    <row r="470" spans="1:5" ht="15" customHeight="1" x14ac:dyDescent="0.25">
      <c r="A470" s="79" t="s">
        <v>17</v>
      </c>
      <c r="B470" s="71"/>
      <c r="C470" s="71"/>
      <c r="D470" s="71"/>
      <c r="E470" s="82"/>
    </row>
    <row r="471" spans="1:5" ht="15" customHeight="1" x14ac:dyDescent="0.2">
      <c r="A471" s="81" t="s">
        <v>90</v>
      </c>
      <c r="B471" s="127"/>
      <c r="C471" s="127"/>
      <c r="D471" s="127"/>
      <c r="E471" s="82" t="s">
        <v>91</v>
      </c>
    </row>
    <row r="472" spans="1:5" ht="15" customHeight="1" x14ac:dyDescent="0.2"/>
    <row r="473" spans="1:5" ht="15" customHeight="1" x14ac:dyDescent="0.2">
      <c r="B473" s="46" t="s">
        <v>47</v>
      </c>
      <c r="C473" s="85" t="s">
        <v>48</v>
      </c>
      <c r="D473" s="128" t="s">
        <v>49</v>
      </c>
      <c r="E473" s="48" t="s">
        <v>50</v>
      </c>
    </row>
    <row r="474" spans="1:5" ht="15" customHeight="1" x14ac:dyDescent="0.2">
      <c r="B474" s="49">
        <v>420</v>
      </c>
      <c r="C474" s="100"/>
      <c r="D474" s="101" t="s">
        <v>102</v>
      </c>
      <c r="E474" s="52">
        <v>348631</v>
      </c>
    </row>
    <row r="475" spans="1:5" ht="15" customHeight="1" x14ac:dyDescent="0.2">
      <c r="B475" s="131"/>
      <c r="C475" s="91" t="s">
        <v>52</v>
      </c>
      <c r="D475" s="103"/>
      <c r="E475" s="104">
        <f>SUM(E474:E474)</f>
        <v>348631</v>
      </c>
    </row>
    <row r="476" spans="1:5" ht="15" customHeight="1" x14ac:dyDescent="0.2"/>
    <row r="477" spans="1:5" ht="15" customHeight="1" x14ac:dyDescent="0.2"/>
    <row r="478" spans="1:5" ht="15" customHeight="1" x14ac:dyDescent="0.25">
      <c r="A478" s="57" t="s">
        <v>313</v>
      </c>
    </row>
    <row r="479" spans="1:5" ht="15" customHeight="1" x14ac:dyDescent="0.2">
      <c r="A479" s="212" t="s">
        <v>314</v>
      </c>
      <c r="B479" s="212"/>
      <c r="C479" s="212"/>
      <c r="D479" s="212"/>
      <c r="E479" s="212"/>
    </row>
    <row r="480" spans="1:5" ht="15" customHeight="1" x14ac:dyDescent="0.2">
      <c r="A480" s="212"/>
      <c r="B480" s="212"/>
      <c r="C480" s="212"/>
      <c r="D480" s="212"/>
      <c r="E480" s="212"/>
    </row>
    <row r="481" spans="1:5" ht="15" customHeight="1" x14ac:dyDescent="0.2">
      <c r="A481" s="209" t="s">
        <v>315</v>
      </c>
      <c r="B481" s="209"/>
      <c r="C481" s="209"/>
      <c r="D481" s="209"/>
      <c r="E481" s="209"/>
    </row>
    <row r="482" spans="1:5" ht="15" customHeight="1" x14ac:dyDescent="0.2">
      <c r="A482" s="209"/>
      <c r="B482" s="209"/>
      <c r="C482" s="209"/>
      <c r="D482" s="209"/>
      <c r="E482" s="209"/>
    </row>
    <row r="483" spans="1:5" ht="15" customHeight="1" x14ac:dyDescent="0.2">
      <c r="A483" s="209"/>
      <c r="B483" s="209"/>
      <c r="C483" s="209"/>
      <c r="D483" s="209"/>
      <c r="E483" s="209"/>
    </row>
    <row r="484" spans="1:5" ht="15" customHeight="1" x14ac:dyDescent="0.2">
      <c r="A484" s="209"/>
      <c r="B484" s="209"/>
      <c r="C484" s="209"/>
      <c r="D484" s="209"/>
      <c r="E484" s="209"/>
    </row>
    <row r="485" spans="1:5" ht="15" customHeight="1" x14ac:dyDescent="0.2">
      <c r="A485" s="209"/>
      <c r="B485" s="209"/>
      <c r="C485" s="209"/>
      <c r="D485" s="209"/>
      <c r="E485" s="209"/>
    </row>
    <row r="486" spans="1:5" ht="15" customHeight="1" x14ac:dyDescent="0.2"/>
    <row r="487" spans="1:5" ht="15" customHeight="1" x14ac:dyDescent="0.25">
      <c r="A487" s="79" t="s">
        <v>17</v>
      </c>
      <c r="B487" s="71"/>
      <c r="C487" s="71"/>
      <c r="D487" s="71"/>
      <c r="E487" s="82"/>
    </row>
    <row r="488" spans="1:5" ht="15" customHeight="1" x14ac:dyDescent="0.2">
      <c r="A488" s="42" t="s">
        <v>218</v>
      </c>
      <c r="B488" s="71"/>
      <c r="C488" s="71"/>
      <c r="D488" s="71"/>
      <c r="E488" s="72" t="s">
        <v>46</v>
      </c>
    </row>
    <row r="489" spans="1:5" ht="15" customHeight="1" x14ac:dyDescent="0.2">
      <c r="B489" s="154"/>
      <c r="C489" s="71"/>
      <c r="D489" s="71"/>
      <c r="E489" s="84"/>
    </row>
    <row r="490" spans="1:5" ht="15" customHeight="1" x14ac:dyDescent="0.2">
      <c r="B490" s="85" t="s">
        <v>47</v>
      </c>
      <c r="C490" s="85" t="s">
        <v>48</v>
      </c>
      <c r="D490" s="86" t="s">
        <v>49</v>
      </c>
      <c r="E490" s="48" t="s">
        <v>50</v>
      </c>
    </row>
    <row r="491" spans="1:5" ht="15" customHeight="1" x14ac:dyDescent="0.2">
      <c r="B491" s="134">
        <v>113</v>
      </c>
      <c r="C491" s="107"/>
      <c r="D491" s="189" t="s">
        <v>92</v>
      </c>
      <c r="E491" s="89">
        <f>-2000-3000-1500-1500-1500</f>
        <v>-9500</v>
      </c>
    </row>
    <row r="492" spans="1:5" ht="15" customHeight="1" x14ac:dyDescent="0.2">
      <c r="B492" s="134"/>
      <c r="C492" s="91" t="s">
        <v>52</v>
      </c>
      <c r="D492" s="92"/>
      <c r="E492" s="93">
        <f>SUM(E491:E491)</f>
        <v>-9500</v>
      </c>
    </row>
    <row r="493" spans="1:5" ht="15" customHeight="1" x14ac:dyDescent="0.2"/>
    <row r="494" spans="1:5" ht="15" customHeight="1" x14ac:dyDescent="0.2">
      <c r="C494" s="85" t="s">
        <v>48</v>
      </c>
      <c r="D494" s="86" t="s">
        <v>54</v>
      </c>
      <c r="E494" s="48" t="s">
        <v>50</v>
      </c>
    </row>
    <row r="495" spans="1:5" ht="15" customHeight="1" x14ac:dyDescent="0.2">
      <c r="C495" s="107">
        <v>3299</v>
      </c>
      <c r="D495" s="69" t="s">
        <v>56</v>
      </c>
      <c r="E495" s="89">
        <v>9500</v>
      </c>
    </row>
    <row r="496" spans="1:5" ht="15" customHeight="1" x14ac:dyDescent="0.2">
      <c r="C496" s="91" t="s">
        <v>52</v>
      </c>
      <c r="D496" s="92"/>
      <c r="E496" s="93">
        <f>SUM(E495:E495)</f>
        <v>9500</v>
      </c>
    </row>
    <row r="497" spans="1:5" ht="15" customHeight="1" x14ac:dyDescent="0.2"/>
    <row r="498" spans="1:5" ht="15" customHeight="1" x14ac:dyDescent="0.2"/>
    <row r="499" spans="1:5" ht="15" customHeight="1" x14ac:dyDescent="0.25">
      <c r="A499" s="57" t="s">
        <v>316</v>
      </c>
    </row>
    <row r="500" spans="1:5" ht="15" customHeight="1" x14ac:dyDescent="0.2">
      <c r="A500" s="212" t="s">
        <v>314</v>
      </c>
      <c r="B500" s="212"/>
      <c r="C500" s="212"/>
      <c r="D500" s="212"/>
      <c r="E500" s="212"/>
    </row>
    <row r="501" spans="1:5" ht="15" customHeight="1" x14ac:dyDescent="0.2">
      <c r="A501" s="212"/>
      <c r="B501" s="212"/>
      <c r="C501" s="212"/>
      <c r="D501" s="212"/>
      <c r="E501" s="212"/>
    </row>
    <row r="502" spans="1:5" ht="15" customHeight="1" x14ac:dyDescent="0.2">
      <c r="A502" s="209" t="s">
        <v>475</v>
      </c>
      <c r="B502" s="209"/>
      <c r="C502" s="209"/>
      <c r="D502" s="209"/>
      <c r="E502" s="209"/>
    </row>
    <row r="503" spans="1:5" ht="15" customHeight="1" x14ac:dyDescent="0.2">
      <c r="A503" s="209"/>
      <c r="B503" s="209"/>
      <c r="C503" s="209"/>
      <c r="D503" s="209"/>
      <c r="E503" s="209"/>
    </row>
    <row r="504" spans="1:5" ht="15" customHeight="1" x14ac:dyDescent="0.2">
      <c r="A504" s="209"/>
      <c r="B504" s="209"/>
      <c r="C504" s="209"/>
      <c r="D504" s="209"/>
      <c r="E504" s="209"/>
    </row>
    <row r="505" spans="1:5" ht="15" customHeight="1" x14ac:dyDescent="0.2">
      <c r="A505" s="209"/>
      <c r="B505" s="209"/>
      <c r="C505" s="209"/>
      <c r="D505" s="209"/>
      <c r="E505" s="209"/>
    </row>
    <row r="506" spans="1:5" ht="15" customHeight="1" x14ac:dyDescent="0.2">
      <c r="A506" s="209"/>
      <c r="B506" s="209"/>
      <c r="C506" s="209"/>
      <c r="D506" s="209"/>
      <c r="E506" s="209"/>
    </row>
    <row r="507" spans="1:5" ht="15" customHeight="1" x14ac:dyDescent="0.2">
      <c r="A507" s="209"/>
      <c r="B507" s="209"/>
      <c r="C507" s="209"/>
      <c r="D507" s="209"/>
      <c r="E507" s="209"/>
    </row>
    <row r="508" spans="1:5" ht="15" customHeight="1" x14ac:dyDescent="0.2">
      <c r="A508" s="209"/>
      <c r="B508" s="209"/>
      <c r="C508" s="209"/>
      <c r="D508" s="209"/>
      <c r="E508" s="209"/>
    </row>
    <row r="509" spans="1:5" ht="15" customHeight="1" x14ac:dyDescent="0.2">
      <c r="A509" s="115"/>
      <c r="B509" s="115"/>
      <c r="C509" s="115"/>
      <c r="D509" s="115"/>
      <c r="E509" s="115"/>
    </row>
    <row r="510" spans="1:5" ht="15" customHeight="1" x14ac:dyDescent="0.25">
      <c r="A510" s="79" t="s">
        <v>17</v>
      </c>
      <c r="B510" s="71"/>
      <c r="C510" s="71"/>
      <c r="D510" s="71"/>
      <c r="E510" s="71"/>
    </row>
    <row r="511" spans="1:5" ht="15" customHeight="1" x14ac:dyDescent="0.2">
      <c r="A511" s="42" t="s">
        <v>218</v>
      </c>
      <c r="B511" s="71"/>
      <c r="C511" s="71"/>
      <c r="D511" s="71"/>
      <c r="E511" s="72" t="s">
        <v>46</v>
      </c>
    </row>
    <row r="512" spans="1:5" ht="15" customHeight="1" x14ac:dyDescent="0.2">
      <c r="A512" s="153"/>
      <c r="B512" s="154"/>
      <c r="C512" s="71"/>
      <c r="D512" s="71"/>
      <c r="E512" s="84"/>
    </row>
    <row r="513" spans="1:5" ht="15" customHeight="1" x14ac:dyDescent="0.2">
      <c r="A513" s="111"/>
      <c r="B513" s="111"/>
      <c r="C513" s="85" t="s">
        <v>48</v>
      </c>
      <c r="D513" s="86" t="s">
        <v>54</v>
      </c>
      <c r="E513" s="48" t="s">
        <v>50</v>
      </c>
    </row>
    <row r="514" spans="1:5" ht="15" customHeight="1" x14ac:dyDescent="0.2">
      <c r="A514" s="129"/>
      <c r="B514" s="160"/>
      <c r="C514" s="107">
        <v>3233</v>
      </c>
      <c r="D514" s="67" t="s">
        <v>56</v>
      </c>
      <c r="E514" s="89">
        <v>-120900</v>
      </c>
    </row>
    <row r="515" spans="1:5" ht="15" customHeight="1" x14ac:dyDescent="0.2">
      <c r="A515" s="102"/>
      <c r="B515" s="160"/>
      <c r="C515" s="91" t="s">
        <v>52</v>
      </c>
      <c r="D515" s="92"/>
      <c r="E515" s="93">
        <f>SUM(E514:E514)</f>
        <v>-120900</v>
      </c>
    </row>
    <row r="516" spans="1:5" ht="15" customHeight="1" x14ac:dyDescent="0.2">
      <c r="A516" s="153"/>
      <c r="B516" s="154"/>
      <c r="C516" s="71"/>
      <c r="D516" s="71"/>
      <c r="E516" s="84"/>
    </row>
    <row r="517" spans="1:5" ht="15" customHeight="1" x14ac:dyDescent="0.2">
      <c r="A517" s="111"/>
      <c r="B517" s="85" t="s">
        <v>47</v>
      </c>
      <c r="C517" s="85" t="s">
        <v>48</v>
      </c>
      <c r="D517" s="86" t="s">
        <v>49</v>
      </c>
      <c r="E517" s="48" t="s">
        <v>50</v>
      </c>
    </row>
    <row r="518" spans="1:5" ht="15" customHeight="1" x14ac:dyDescent="0.2">
      <c r="A518" s="129"/>
      <c r="B518" s="134">
        <v>112</v>
      </c>
      <c r="C518" s="107"/>
      <c r="D518" s="189" t="s">
        <v>92</v>
      </c>
      <c r="E518" s="89">
        <v>120900</v>
      </c>
    </row>
    <row r="519" spans="1:5" ht="15" customHeight="1" x14ac:dyDescent="0.2">
      <c r="A519" s="102"/>
      <c r="B519" s="134"/>
      <c r="C519" s="91" t="s">
        <v>52</v>
      </c>
      <c r="D519" s="92"/>
      <c r="E519" s="93">
        <f>SUM(E518:E518)</f>
        <v>120900</v>
      </c>
    </row>
    <row r="520" spans="1:5" ht="15" customHeight="1" x14ac:dyDescent="0.2"/>
    <row r="521" spans="1:5" ht="15" customHeight="1" x14ac:dyDescent="0.2"/>
    <row r="522" spans="1:5" ht="15" customHeight="1" x14ac:dyDescent="0.25">
      <c r="A522" s="57" t="s">
        <v>317</v>
      </c>
    </row>
    <row r="523" spans="1:5" ht="15" customHeight="1" x14ac:dyDescent="0.2">
      <c r="A523" s="212" t="s">
        <v>178</v>
      </c>
      <c r="B523" s="212"/>
      <c r="C523" s="212"/>
      <c r="D523" s="212"/>
      <c r="E523" s="212"/>
    </row>
    <row r="524" spans="1:5" ht="15" customHeight="1" x14ac:dyDescent="0.2">
      <c r="A524" s="212"/>
      <c r="B524" s="212"/>
      <c r="C524" s="212"/>
      <c r="D524" s="212"/>
      <c r="E524" s="212"/>
    </row>
    <row r="525" spans="1:5" ht="15" customHeight="1" x14ac:dyDescent="0.2">
      <c r="A525" s="209" t="s">
        <v>318</v>
      </c>
      <c r="B525" s="209"/>
      <c r="C525" s="209"/>
      <c r="D525" s="209"/>
      <c r="E525" s="209"/>
    </row>
    <row r="526" spans="1:5" ht="15" customHeight="1" x14ac:dyDescent="0.2">
      <c r="A526" s="209"/>
      <c r="B526" s="209"/>
      <c r="C526" s="209"/>
      <c r="D526" s="209"/>
      <c r="E526" s="209"/>
    </row>
    <row r="527" spans="1:5" ht="15" customHeight="1" x14ac:dyDescent="0.2">
      <c r="A527" s="209"/>
      <c r="B527" s="209"/>
      <c r="C527" s="209"/>
      <c r="D527" s="209"/>
      <c r="E527" s="209"/>
    </row>
    <row r="528" spans="1:5" ht="15" customHeight="1" x14ac:dyDescent="0.2">
      <c r="A528" s="209"/>
      <c r="B528" s="209"/>
      <c r="C528" s="209"/>
      <c r="D528" s="209"/>
      <c r="E528" s="209"/>
    </row>
    <row r="529" spans="1:5" ht="15" customHeight="1" x14ac:dyDescent="0.2">
      <c r="A529" s="209"/>
      <c r="B529" s="209"/>
      <c r="C529" s="209"/>
      <c r="D529" s="209"/>
      <c r="E529" s="209"/>
    </row>
    <row r="530" spans="1:5" ht="15" customHeight="1" x14ac:dyDescent="0.2">
      <c r="A530" s="209"/>
      <c r="B530" s="209"/>
      <c r="C530" s="209"/>
      <c r="D530" s="209"/>
      <c r="E530" s="209"/>
    </row>
    <row r="531" spans="1:5" ht="15" customHeight="1" x14ac:dyDescent="0.2"/>
    <row r="532" spans="1:5" ht="15" customHeight="1" x14ac:dyDescent="0.25">
      <c r="A532" s="79" t="s">
        <v>17</v>
      </c>
      <c r="B532" s="71"/>
      <c r="C532" s="71"/>
      <c r="D532" s="71"/>
      <c r="E532" s="71"/>
    </row>
    <row r="533" spans="1:5" ht="15" customHeight="1" x14ac:dyDescent="0.2">
      <c r="A533" s="81" t="s">
        <v>112</v>
      </c>
      <c r="B533" s="82"/>
      <c r="C533" s="82"/>
      <c r="D533" s="82"/>
      <c r="E533" s="82" t="s">
        <v>113</v>
      </c>
    </row>
    <row r="534" spans="1:5" ht="15" customHeight="1" x14ac:dyDescent="0.2">
      <c r="A534" s="82"/>
      <c r="B534" s="145"/>
      <c r="C534" s="71"/>
      <c r="D534" s="82"/>
      <c r="E534" s="96"/>
    </row>
    <row r="535" spans="1:5" ht="15" customHeight="1" x14ac:dyDescent="0.2">
      <c r="C535" s="85" t="s">
        <v>48</v>
      </c>
      <c r="D535" s="65" t="s">
        <v>54</v>
      </c>
      <c r="E535" s="48" t="s">
        <v>50</v>
      </c>
    </row>
    <row r="536" spans="1:5" ht="15" customHeight="1" x14ac:dyDescent="0.2">
      <c r="C536" s="173">
        <v>4349</v>
      </c>
      <c r="D536" s="101" t="s">
        <v>78</v>
      </c>
      <c r="E536" s="89">
        <v>-30000</v>
      </c>
    </row>
    <row r="537" spans="1:5" ht="15" customHeight="1" x14ac:dyDescent="0.2">
      <c r="C537" s="173">
        <v>4399</v>
      </c>
      <c r="D537" s="101" t="s">
        <v>78</v>
      </c>
      <c r="E537" s="89">
        <v>30000</v>
      </c>
    </row>
    <row r="538" spans="1:5" ht="15" customHeight="1" x14ac:dyDescent="0.2">
      <c r="C538" s="91" t="s">
        <v>52</v>
      </c>
      <c r="D538" s="103"/>
      <c r="E538" s="104">
        <f>SUM(E536:E537)</f>
        <v>0</v>
      </c>
    </row>
    <row r="539" spans="1:5" ht="15" customHeight="1" x14ac:dyDescent="0.2"/>
    <row r="540" spans="1:5" ht="15" customHeight="1" x14ac:dyDescent="0.2"/>
    <row r="541" spans="1:5" ht="15" customHeight="1" x14ac:dyDescent="0.25">
      <c r="A541" s="57" t="s">
        <v>319</v>
      </c>
    </row>
    <row r="542" spans="1:5" ht="15" customHeight="1" x14ac:dyDescent="0.2">
      <c r="A542" s="212" t="s">
        <v>175</v>
      </c>
      <c r="B542" s="212"/>
      <c r="C542" s="212"/>
      <c r="D542" s="212"/>
      <c r="E542" s="212"/>
    </row>
    <row r="543" spans="1:5" ht="15" customHeight="1" x14ac:dyDescent="0.2">
      <c r="A543" s="212"/>
      <c r="B543" s="212"/>
      <c r="C543" s="212"/>
      <c r="D543" s="212"/>
      <c r="E543" s="212"/>
    </row>
    <row r="544" spans="1:5" ht="15" customHeight="1" x14ac:dyDescent="0.2">
      <c r="A544" s="209" t="s">
        <v>320</v>
      </c>
      <c r="B544" s="209"/>
      <c r="C544" s="209"/>
      <c r="D544" s="209"/>
      <c r="E544" s="209"/>
    </row>
    <row r="545" spans="1:5" ht="15" customHeight="1" x14ac:dyDescent="0.2">
      <c r="A545" s="209"/>
      <c r="B545" s="209"/>
      <c r="C545" s="209"/>
      <c r="D545" s="209"/>
      <c r="E545" s="209"/>
    </row>
    <row r="546" spans="1:5" ht="15" customHeight="1" x14ac:dyDescent="0.2">
      <c r="A546" s="209"/>
      <c r="B546" s="209"/>
      <c r="C546" s="209"/>
      <c r="D546" s="209"/>
      <c r="E546" s="209"/>
    </row>
    <row r="547" spans="1:5" ht="15" customHeight="1" x14ac:dyDescent="0.2">
      <c r="A547" s="209"/>
      <c r="B547" s="209"/>
      <c r="C547" s="209"/>
      <c r="D547" s="209"/>
      <c r="E547" s="209"/>
    </row>
    <row r="548" spans="1:5" ht="15" customHeight="1" x14ac:dyDescent="0.2">
      <c r="A548" s="209"/>
      <c r="B548" s="209"/>
      <c r="C548" s="209"/>
      <c r="D548" s="209"/>
      <c r="E548" s="209"/>
    </row>
    <row r="549" spans="1:5" ht="15" customHeight="1" x14ac:dyDescent="0.2">
      <c r="A549" s="209"/>
      <c r="B549" s="209"/>
      <c r="C549" s="209"/>
      <c r="D549" s="209"/>
      <c r="E549" s="209"/>
    </row>
    <row r="550" spans="1:5" ht="15" customHeight="1" x14ac:dyDescent="0.2"/>
    <row r="551" spans="1:5" ht="15" customHeight="1" x14ac:dyDescent="0.25">
      <c r="A551" s="40" t="s">
        <v>17</v>
      </c>
      <c r="B551" s="41"/>
      <c r="C551" s="41"/>
      <c r="D551" s="82"/>
      <c r="E551" s="82"/>
    </row>
    <row r="552" spans="1:5" ht="15" customHeight="1" x14ac:dyDescent="0.2">
      <c r="A552" s="42" t="s">
        <v>73</v>
      </c>
      <c r="B552" s="41"/>
      <c r="C552" s="41"/>
      <c r="D552" s="41"/>
      <c r="E552" s="43" t="s">
        <v>227</v>
      </c>
    </row>
    <row r="553" spans="1:5" ht="15" customHeight="1" x14ac:dyDescent="0.2">
      <c r="A553" s="44"/>
      <c r="B553" s="123"/>
      <c r="C553" s="41"/>
      <c r="D553" s="44"/>
      <c r="E553" s="124"/>
    </row>
    <row r="554" spans="1:5" ht="15" customHeight="1" x14ac:dyDescent="0.2">
      <c r="A554" s="97"/>
      <c r="B554" s="97"/>
      <c r="C554" s="46" t="s">
        <v>48</v>
      </c>
      <c r="D554" s="59" t="s">
        <v>54</v>
      </c>
      <c r="E554" s="46" t="s">
        <v>50</v>
      </c>
    </row>
    <row r="555" spans="1:5" ht="15" customHeight="1" x14ac:dyDescent="0.2">
      <c r="A555" s="112"/>
      <c r="B555" s="113"/>
      <c r="C555" s="100">
        <v>3523</v>
      </c>
      <c r="D555" s="101" t="s">
        <v>99</v>
      </c>
      <c r="E555" s="52">
        <v>-33500</v>
      </c>
    </row>
    <row r="556" spans="1:5" ht="15" customHeight="1" x14ac:dyDescent="0.2">
      <c r="A556" s="112"/>
      <c r="B556" s="113"/>
      <c r="C556" s="100">
        <v>3121</v>
      </c>
      <c r="D556" s="101" t="s">
        <v>99</v>
      </c>
      <c r="E556" s="52">
        <v>33500</v>
      </c>
    </row>
    <row r="557" spans="1:5" ht="15" customHeight="1" x14ac:dyDescent="0.2">
      <c r="A557" s="61"/>
      <c r="B557" s="41"/>
      <c r="C557" s="54" t="s">
        <v>52</v>
      </c>
      <c r="D557" s="63"/>
      <c r="E557" s="64">
        <f>SUM(E555:E556)</f>
        <v>0</v>
      </c>
    </row>
    <row r="558" spans="1:5" ht="15" customHeight="1" x14ac:dyDescent="0.2"/>
    <row r="559" spans="1:5" ht="15" customHeight="1" x14ac:dyDescent="0.2"/>
    <row r="560" spans="1:5" ht="15" customHeight="1" x14ac:dyDescent="0.25">
      <c r="A560" s="57" t="s">
        <v>321</v>
      </c>
    </row>
    <row r="561" spans="1:5" ht="15" customHeight="1" x14ac:dyDescent="0.2">
      <c r="A561" s="212" t="s">
        <v>175</v>
      </c>
      <c r="B561" s="212"/>
      <c r="C561" s="212"/>
      <c r="D561" s="212"/>
      <c r="E561" s="212"/>
    </row>
    <row r="562" spans="1:5" ht="15" customHeight="1" x14ac:dyDescent="0.2">
      <c r="A562" s="212"/>
      <c r="B562" s="212"/>
      <c r="C562" s="212"/>
      <c r="D562" s="212"/>
      <c r="E562" s="212"/>
    </row>
    <row r="563" spans="1:5" ht="15" customHeight="1" x14ac:dyDescent="0.2">
      <c r="A563" s="209" t="s">
        <v>322</v>
      </c>
      <c r="B563" s="209"/>
      <c r="C563" s="209"/>
      <c r="D563" s="209"/>
      <c r="E563" s="209"/>
    </row>
    <row r="564" spans="1:5" ht="15" customHeight="1" x14ac:dyDescent="0.2">
      <c r="A564" s="209"/>
      <c r="B564" s="209"/>
      <c r="C564" s="209"/>
      <c r="D564" s="209"/>
      <c r="E564" s="209"/>
    </row>
    <row r="565" spans="1:5" ht="15" customHeight="1" x14ac:dyDescent="0.2">
      <c r="A565" s="209"/>
      <c r="B565" s="209"/>
      <c r="C565" s="209"/>
      <c r="D565" s="209"/>
      <c r="E565" s="209"/>
    </row>
    <row r="566" spans="1:5" ht="15" customHeight="1" x14ac:dyDescent="0.2">
      <c r="A566" s="209"/>
      <c r="B566" s="209"/>
      <c r="C566" s="209"/>
      <c r="D566" s="209"/>
      <c r="E566" s="209"/>
    </row>
    <row r="567" spans="1:5" ht="15" customHeight="1" x14ac:dyDescent="0.2">
      <c r="A567" s="209"/>
      <c r="B567" s="209"/>
      <c r="C567" s="209"/>
      <c r="D567" s="209"/>
      <c r="E567" s="209"/>
    </row>
    <row r="568" spans="1:5" ht="15" customHeight="1" x14ac:dyDescent="0.2">
      <c r="A568" s="209"/>
      <c r="B568" s="209"/>
      <c r="C568" s="209"/>
      <c r="D568" s="209"/>
      <c r="E568" s="209"/>
    </row>
    <row r="569" spans="1:5" ht="15" customHeight="1" x14ac:dyDescent="0.2">
      <c r="A569" s="209"/>
      <c r="B569" s="209"/>
      <c r="C569" s="209"/>
      <c r="D569" s="209"/>
      <c r="E569" s="209"/>
    </row>
    <row r="570" spans="1:5" ht="15" customHeight="1" x14ac:dyDescent="0.2"/>
    <row r="571" spans="1:5" ht="15" customHeight="1" x14ac:dyDescent="0.2"/>
    <row r="572" spans="1:5" ht="15" customHeight="1" x14ac:dyDescent="0.2"/>
    <row r="573" spans="1:5" ht="15" customHeight="1" x14ac:dyDescent="0.2"/>
    <row r="574" spans="1:5" ht="15" customHeight="1" x14ac:dyDescent="0.25">
      <c r="A574" s="40" t="s">
        <v>17</v>
      </c>
      <c r="B574" s="41"/>
      <c r="C574" s="41"/>
      <c r="D574" s="82"/>
      <c r="E574" s="82"/>
    </row>
    <row r="575" spans="1:5" ht="15" customHeight="1" x14ac:dyDescent="0.2">
      <c r="A575" s="42" t="s">
        <v>73</v>
      </c>
      <c r="B575" s="41"/>
      <c r="C575" s="41"/>
      <c r="D575" s="41"/>
      <c r="E575" s="43" t="s">
        <v>227</v>
      </c>
    </row>
    <row r="576" spans="1:5" ht="15" customHeight="1" x14ac:dyDescent="0.2">
      <c r="A576" s="44"/>
      <c r="B576" s="123"/>
      <c r="C576" s="41"/>
      <c r="D576" s="44"/>
      <c r="E576" s="124"/>
    </row>
    <row r="577" spans="1:5" ht="15" customHeight="1" x14ac:dyDescent="0.2">
      <c r="A577" s="97"/>
      <c r="B577" s="97"/>
      <c r="C577" s="46" t="s">
        <v>48</v>
      </c>
      <c r="D577" s="59" t="s">
        <v>54</v>
      </c>
      <c r="E577" s="46" t="s">
        <v>50</v>
      </c>
    </row>
    <row r="578" spans="1:5" ht="15" customHeight="1" x14ac:dyDescent="0.2">
      <c r="A578" s="112"/>
      <c r="B578" s="113"/>
      <c r="C578" s="100">
        <v>3523</v>
      </c>
      <c r="D578" s="101" t="s">
        <v>99</v>
      </c>
      <c r="E578" s="52">
        <v>-300000</v>
      </c>
    </row>
    <row r="579" spans="1:5" ht="15" customHeight="1" x14ac:dyDescent="0.2">
      <c r="A579" s="112"/>
      <c r="B579" s="113"/>
      <c r="C579" s="100">
        <v>3421</v>
      </c>
      <c r="D579" s="101" t="s">
        <v>99</v>
      </c>
      <c r="E579" s="52">
        <v>300000</v>
      </c>
    </row>
    <row r="580" spans="1:5" ht="15" customHeight="1" x14ac:dyDescent="0.2">
      <c r="A580" s="61"/>
      <c r="B580" s="41"/>
      <c r="C580" s="54" t="s">
        <v>52</v>
      </c>
      <c r="D580" s="63"/>
      <c r="E580" s="64">
        <f>SUM(E578:E579)</f>
        <v>0</v>
      </c>
    </row>
    <row r="581" spans="1:5" ht="15" customHeight="1" x14ac:dyDescent="0.2"/>
    <row r="582" spans="1:5" ht="15" customHeight="1" x14ac:dyDescent="0.2"/>
    <row r="583" spans="1:5" ht="15" customHeight="1" x14ac:dyDescent="0.25">
      <c r="A583" s="57" t="s">
        <v>323</v>
      </c>
    </row>
    <row r="584" spans="1:5" ht="15" customHeight="1" x14ac:dyDescent="0.2">
      <c r="A584" s="212" t="s">
        <v>175</v>
      </c>
      <c r="B584" s="212"/>
      <c r="C584" s="212"/>
      <c r="D584" s="212"/>
      <c r="E584" s="212"/>
    </row>
    <row r="585" spans="1:5" ht="15" customHeight="1" x14ac:dyDescent="0.2">
      <c r="A585" s="212"/>
      <c r="B585" s="212"/>
      <c r="C585" s="212"/>
      <c r="D585" s="212"/>
      <c r="E585" s="212"/>
    </row>
    <row r="586" spans="1:5" ht="15" customHeight="1" x14ac:dyDescent="0.2">
      <c r="A586" s="209" t="s">
        <v>324</v>
      </c>
      <c r="B586" s="209"/>
      <c r="C586" s="209"/>
      <c r="D586" s="209"/>
      <c r="E586" s="209"/>
    </row>
    <row r="587" spans="1:5" ht="15" customHeight="1" x14ac:dyDescent="0.2">
      <c r="A587" s="209"/>
      <c r="B587" s="209"/>
      <c r="C587" s="209"/>
      <c r="D587" s="209"/>
      <c r="E587" s="209"/>
    </row>
    <row r="588" spans="1:5" ht="15" customHeight="1" x14ac:dyDescent="0.2">
      <c r="A588" s="209"/>
      <c r="B588" s="209"/>
      <c r="C588" s="209"/>
      <c r="D588" s="209"/>
      <c r="E588" s="209"/>
    </row>
    <row r="589" spans="1:5" ht="15" customHeight="1" x14ac:dyDescent="0.2">
      <c r="A589" s="209"/>
      <c r="B589" s="209"/>
      <c r="C589" s="209"/>
      <c r="D589" s="209"/>
      <c r="E589" s="209"/>
    </row>
    <row r="590" spans="1:5" ht="15" customHeight="1" x14ac:dyDescent="0.2">
      <c r="A590" s="209"/>
      <c r="B590" s="209"/>
      <c r="C590" s="209"/>
      <c r="D590" s="209"/>
      <c r="E590" s="209"/>
    </row>
    <row r="591" spans="1:5" ht="15" customHeight="1" x14ac:dyDescent="0.2">
      <c r="A591" s="209"/>
      <c r="B591" s="209"/>
      <c r="C591" s="209"/>
      <c r="D591" s="209"/>
      <c r="E591" s="209"/>
    </row>
    <row r="592" spans="1:5" ht="15" customHeight="1" x14ac:dyDescent="0.2">
      <c r="A592" s="209"/>
      <c r="B592" s="209"/>
      <c r="C592" s="209"/>
      <c r="D592" s="209"/>
      <c r="E592" s="209"/>
    </row>
    <row r="593" spans="1:5" ht="15" customHeight="1" x14ac:dyDescent="0.2"/>
    <row r="594" spans="1:5" ht="15" customHeight="1" x14ac:dyDescent="0.25">
      <c r="A594" s="40" t="s">
        <v>17</v>
      </c>
      <c r="B594" s="41"/>
      <c r="C594" s="41"/>
      <c r="D594" s="82"/>
      <c r="E594" s="82"/>
    </row>
    <row r="595" spans="1:5" ht="15" customHeight="1" x14ac:dyDescent="0.2">
      <c r="A595" s="42" t="s">
        <v>73</v>
      </c>
      <c r="B595" s="41"/>
      <c r="C595" s="41"/>
      <c r="D595" s="41"/>
      <c r="E595" s="43" t="s">
        <v>227</v>
      </c>
    </row>
    <row r="596" spans="1:5" ht="15" customHeight="1" x14ac:dyDescent="0.2">
      <c r="A596" s="44"/>
      <c r="B596" s="123"/>
      <c r="C596" s="41"/>
      <c r="D596" s="44"/>
      <c r="E596" s="124"/>
    </row>
    <row r="597" spans="1:5" ht="15" customHeight="1" x14ac:dyDescent="0.2">
      <c r="A597" s="97"/>
      <c r="B597" s="97"/>
      <c r="C597" s="46" t="s">
        <v>48</v>
      </c>
      <c r="D597" s="59" t="s">
        <v>54</v>
      </c>
      <c r="E597" s="46" t="s">
        <v>50</v>
      </c>
    </row>
    <row r="598" spans="1:5" ht="15" customHeight="1" x14ac:dyDescent="0.2">
      <c r="A598" s="112"/>
      <c r="B598" s="113"/>
      <c r="C598" s="100">
        <v>3121</v>
      </c>
      <c r="D598" s="101" t="s">
        <v>99</v>
      </c>
      <c r="E598" s="52">
        <v>-7000</v>
      </c>
    </row>
    <row r="599" spans="1:5" ht="15" customHeight="1" x14ac:dyDescent="0.2">
      <c r="A599" s="112"/>
      <c r="B599" s="113"/>
      <c r="C599" s="100">
        <v>3121</v>
      </c>
      <c r="D599" s="101" t="s">
        <v>78</v>
      </c>
      <c r="E599" s="52">
        <v>7000</v>
      </c>
    </row>
    <row r="600" spans="1:5" ht="15" customHeight="1" x14ac:dyDescent="0.2">
      <c r="A600" s="61"/>
      <c r="B600" s="41"/>
      <c r="C600" s="54" t="s">
        <v>52</v>
      </c>
      <c r="D600" s="63"/>
      <c r="E600" s="64">
        <f>SUM(E598:E599)</f>
        <v>0</v>
      </c>
    </row>
    <row r="601" spans="1:5" ht="15" customHeight="1" x14ac:dyDescent="0.2"/>
    <row r="602" spans="1:5" ht="15" customHeight="1" x14ac:dyDescent="0.2"/>
    <row r="603" spans="1:5" ht="15" customHeight="1" x14ac:dyDescent="0.25">
      <c r="A603" s="57" t="s">
        <v>325</v>
      </c>
    </row>
    <row r="604" spans="1:5" ht="15" customHeight="1" x14ac:dyDescent="0.2">
      <c r="A604" s="212" t="s">
        <v>189</v>
      </c>
      <c r="B604" s="212"/>
      <c r="C604" s="212"/>
      <c r="D604" s="212"/>
      <c r="E604" s="212"/>
    </row>
    <row r="605" spans="1:5" ht="15" customHeight="1" x14ac:dyDescent="0.2">
      <c r="A605" s="212"/>
      <c r="B605" s="212"/>
      <c r="C605" s="212"/>
      <c r="D605" s="212"/>
      <c r="E605" s="212"/>
    </row>
    <row r="606" spans="1:5" ht="15" customHeight="1" x14ac:dyDescent="0.2">
      <c r="A606" s="209" t="s">
        <v>476</v>
      </c>
      <c r="B606" s="209"/>
      <c r="C606" s="209"/>
      <c r="D606" s="209"/>
      <c r="E606" s="209"/>
    </row>
    <row r="607" spans="1:5" ht="15" customHeight="1" x14ac:dyDescent="0.2">
      <c r="A607" s="209"/>
      <c r="B607" s="209"/>
      <c r="C607" s="209"/>
      <c r="D607" s="209"/>
      <c r="E607" s="209"/>
    </row>
    <row r="608" spans="1:5" ht="15" customHeight="1" x14ac:dyDescent="0.2">
      <c r="A608" s="209"/>
      <c r="B608" s="209"/>
      <c r="C608" s="209"/>
      <c r="D608" s="209"/>
      <c r="E608" s="209"/>
    </row>
    <row r="609" spans="1:5" ht="15" customHeight="1" x14ac:dyDescent="0.2">
      <c r="A609" s="209"/>
      <c r="B609" s="209"/>
      <c r="C609" s="209"/>
      <c r="D609" s="209"/>
      <c r="E609" s="209"/>
    </row>
    <row r="610" spans="1:5" ht="15" customHeight="1" x14ac:dyDescent="0.2">
      <c r="A610" s="209"/>
      <c r="B610" s="209"/>
      <c r="C610" s="209"/>
      <c r="D610" s="209"/>
      <c r="E610" s="209"/>
    </row>
    <row r="611" spans="1:5" ht="15" customHeight="1" x14ac:dyDescent="0.2">
      <c r="A611" s="209"/>
      <c r="B611" s="209"/>
      <c r="C611" s="209"/>
      <c r="D611" s="209"/>
      <c r="E611" s="209"/>
    </row>
    <row r="612" spans="1:5" ht="15" customHeight="1" x14ac:dyDescent="0.2">
      <c r="A612" s="209"/>
      <c r="B612" s="209"/>
      <c r="C612" s="209"/>
      <c r="D612" s="209"/>
      <c r="E612" s="209"/>
    </row>
    <row r="613" spans="1:5" ht="15" customHeight="1" x14ac:dyDescent="0.2">
      <c r="A613" s="209"/>
      <c r="B613" s="209"/>
      <c r="C613" s="209"/>
      <c r="D613" s="209"/>
      <c r="E613" s="209"/>
    </row>
    <row r="614" spans="1:5" ht="15" customHeight="1" x14ac:dyDescent="0.2"/>
    <row r="615" spans="1:5" ht="15" customHeight="1" x14ac:dyDescent="0.25">
      <c r="A615" s="79" t="s">
        <v>17</v>
      </c>
      <c r="B615" s="71"/>
      <c r="C615" s="71"/>
      <c r="D615" s="71"/>
      <c r="E615" s="82"/>
    </row>
    <row r="616" spans="1:5" ht="15" customHeight="1" x14ac:dyDescent="0.2">
      <c r="A616" s="81" t="s">
        <v>90</v>
      </c>
      <c r="B616" s="127"/>
      <c r="C616" s="127"/>
      <c r="D616" s="127"/>
      <c r="E616" s="82" t="s">
        <v>91</v>
      </c>
    </row>
    <row r="617" spans="1:5" ht="15" customHeight="1" x14ac:dyDescent="0.2"/>
    <row r="618" spans="1:5" ht="15" customHeight="1" x14ac:dyDescent="0.2">
      <c r="B618" s="46" t="s">
        <v>47</v>
      </c>
      <c r="C618" s="85" t="s">
        <v>48</v>
      </c>
      <c r="D618" s="128" t="s">
        <v>49</v>
      </c>
      <c r="E618" s="48" t="s">
        <v>50</v>
      </c>
    </row>
    <row r="619" spans="1:5" ht="15" customHeight="1" x14ac:dyDescent="0.2">
      <c r="B619" s="49">
        <v>307</v>
      </c>
      <c r="C619" s="100"/>
      <c r="D619" s="60" t="s">
        <v>92</v>
      </c>
      <c r="E619" s="52">
        <v>-15618793</v>
      </c>
    </row>
    <row r="620" spans="1:5" ht="15" customHeight="1" x14ac:dyDescent="0.2">
      <c r="B620" s="49">
        <v>300</v>
      </c>
      <c r="C620" s="100"/>
      <c r="D620" s="60" t="s">
        <v>92</v>
      </c>
      <c r="E620" s="52">
        <f>441200+100300+1117784+807260+3600006+1057680+68000+1640000+3719600+1883863+1183100</f>
        <v>15618793</v>
      </c>
    </row>
    <row r="621" spans="1:5" ht="15" customHeight="1" x14ac:dyDescent="0.2">
      <c r="B621" s="131"/>
      <c r="C621" s="91" t="s">
        <v>52</v>
      </c>
      <c r="D621" s="103"/>
      <c r="E621" s="104">
        <f>SUM(E619:E620)</f>
        <v>0</v>
      </c>
    </row>
    <row r="622" spans="1:5" ht="15" customHeight="1" x14ac:dyDescent="0.2"/>
    <row r="623" spans="1:5" ht="15" customHeight="1" x14ac:dyDescent="0.2"/>
    <row r="624" spans="1:5" ht="15" customHeight="1" x14ac:dyDescent="0.2"/>
    <row r="625" spans="1:5" ht="15" customHeight="1" x14ac:dyDescent="0.2"/>
    <row r="626" spans="1:5" ht="15" customHeight="1" x14ac:dyDescent="0.25">
      <c r="A626" s="57" t="s">
        <v>326</v>
      </c>
    </row>
    <row r="627" spans="1:5" ht="15" customHeight="1" x14ac:dyDescent="0.2">
      <c r="A627" s="212" t="s">
        <v>189</v>
      </c>
      <c r="B627" s="212"/>
      <c r="C627" s="212"/>
      <c r="D627" s="212"/>
      <c r="E627" s="212"/>
    </row>
    <row r="628" spans="1:5" ht="15" customHeight="1" x14ac:dyDescent="0.2">
      <c r="A628" s="212"/>
      <c r="B628" s="212"/>
      <c r="C628" s="212"/>
      <c r="D628" s="212"/>
      <c r="E628" s="212"/>
    </row>
    <row r="629" spans="1:5" ht="15" customHeight="1" x14ac:dyDescent="0.2">
      <c r="A629" s="209" t="s">
        <v>327</v>
      </c>
      <c r="B629" s="209"/>
      <c r="C629" s="209"/>
      <c r="D629" s="209"/>
      <c r="E629" s="209"/>
    </row>
    <row r="630" spans="1:5" ht="15" customHeight="1" x14ac:dyDescent="0.2">
      <c r="A630" s="209"/>
      <c r="B630" s="209"/>
      <c r="C630" s="209"/>
      <c r="D630" s="209"/>
      <c r="E630" s="209"/>
    </row>
    <row r="631" spans="1:5" ht="15" customHeight="1" x14ac:dyDescent="0.2">
      <c r="A631" s="209"/>
      <c r="B631" s="209"/>
      <c r="C631" s="209"/>
      <c r="D631" s="209"/>
      <c r="E631" s="209"/>
    </row>
    <row r="632" spans="1:5" ht="15" customHeight="1" x14ac:dyDescent="0.2">
      <c r="A632" s="209"/>
      <c r="B632" s="209"/>
      <c r="C632" s="209"/>
      <c r="D632" s="209"/>
      <c r="E632" s="209"/>
    </row>
    <row r="633" spans="1:5" ht="15" customHeight="1" x14ac:dyDescent="0.2">
      <c r="A633" s="209"/>
      <c r="B633" s="209"/>
      <c r="C633" s="209"/>
      <c r="D633" s="209"/>
      <c r="E633" s="209"/>
    </row>
    <row r="634" spans="1:5" ht="15" customHeight="1" x14ac:dyDescent="0.2">
      <c r="A634" s="209"/>
      <c r="B634" s="209"/>
      <c r="C634" s="209"/>
      <c r="D634" s="209"/>
      <c r="E634" s="209"/>
    </row>
    <row r="635" spans="1:5" ht="15" customHeight="1" x14ac:dyDescent="0.2">
      <c r="A635" s="209"/>
      <c r="B635" s="209"/>
      <c r="C635" s="209"/>
      <c r="D635" s="209"/>
      <c r="E635" s="209"/>
    </row>
    <row r="636" spans="1:5" ht="15" customHeight="1" x14ac:dyDescent="0.2">
      <c r="A636" s="209"/>
      <c r="B636" s="209"/>
      <c r="C636" s="209"/>
      <c r="D636" s="209"/>
      <c r="E636" s="209"/>
    </row>
    <row r="637" spans="1:5" ht="15" customHeight="1" x14ac:dyDescent="0.2"/>
    <row r="638" spans="1:5" ht="15" customHeight="1" x14ac:dyDescent="0.25">
      <c r="A638" s="79" t="s">
        <v>17</v>
      </c>
      <c r="B638" s="71"/>
      <c r="C638" s="71"/>
      <c r="D638" s="71"/>
      <c r="E638" s="82"/>
    </row>
    <row r="639" spans="1:5" ht="15" customHeight="1" x14ac:dyDescent="0.2">
      <c r="A639" s="81" t="s">
        <v>90</v>
      </c>
      <c r="B639" s="127"/>
      <c r="C639" s="127"/>
      <c r="D639" s="127"/>
      <c r="E639" s="82" t="s">
        <v>91</v>
      </c>
    </row>
    <row r="640" spans="1:5" ht="15" customHeight="1" x14ac:dyDescent="0.2"/>
    <row r="641" spans="1:5" ht="15" customHeight="1" x14ac:dyDescent="0.2">
      <c r="B641" s="46" t="s">
        <v>47</v>
      </c>
      <c r="C641" s="85" t="s">
        <v>48</v>
      </c>
      <c r="D641" s="128" t="s">
        <v>49</v>
      </c>
      <c r="E641" s="48" t="s">
        <v>50</v>
      </c>
    </row>
    <row r="642" spans="1:5" ht="15" customHeight="1" x14ac:dyDescent="0.2">
      <c r="B642" s="49">
        <v>303</v>
      </c>
      <c r="C642" s="100"/>
      <c r="D642" s="60" t="s">
        <v>92</v>
      </c>
      <c r="E642" s="52">
        <v>-57728.3</v>
      </c>
    </row>
    <row r="643" spans="1:5" ht="15" customHeight="1" x14ac:dyDescent="0.2">
      <c r="B643" s="49">
        <v>10</v>
      </c>
      <c r="C643" s="100"/>
      <c r="D643" s="101" t="s">
        <v>102</v>
      </c>
      <c r="E643" s="52">
        <v>57728.3</v>
      </c>
    </row>
    <row r="644" spans="1:5" ht="15" customHeight="1" x14ac:dyDescent="0.2">
      <c r="B644" s="131"/>
      <c r="C644" s="91" t="s">
        <v>52</v>
      </c>
      <c r="D644" s="103"/>
      <c r="E644" s="104">
        <f>SUM(E642:E643)</f>
        <v>0</v>
      </c>
    </row>
    <row r="645" spans="1:5" ht="15" customHeight="1" x14ac:dyDescent="0.2"/>
    <row r="646" spans="1:5" ht="15" customHeight="1" x14ac:dyDescent="0.2"/>
    <row r="647" spans="1:5" ht="15" customHeight="1" x14ac:dyDescent="0.25">
      <c r="A647" s="57" t="s">
        <v>328</v>
      </c>
    </row>
    <row r="648" spans="1:5" ht="15" customHeight="1" x14ac:dyDescent="0.2">
      <c r="A648" s="212" t="s">
        <v>189</v>
      </c>
      <c r="B648" s="212"/>
      <c r="C648" s="212"/>
      <c r="D648" s="212"/>
      <c r="E648" s="212"/>
    </row>
    <row r="649" spans="1:5" ht="15" customHeight="1" x14ac:dyDescent="0.2">
      <c r="A649" s="212"/>
      <c r="B649" s="212"/>
      <c r="C649" s="212"/>
      <c r="D649" s="212"/>
      <c r="E649" s="212"/>
    </row>
    <row r="650" spans="1:5" ht="15" customHeight="1" x14ac:dyDescent="0.2">
      <c r="A650" s="209" t="s">
        <v>477</v>
      </c>
      <c r="B650" s="209"/>
      <c r="C650" s="209"/>
      <c r="D650" s="209"/>
      <c r="E650" s="209"/>
    </row>
    <row r="651" spans="1:5" ht="15" customHeight="1" x14ac:dyDescent="0.2">
      <c r="A651" s="209"/>
      <c r="B651" s="209"/>
      <c r="C651" s="209"/>
      <c r="D651" s="209"/>
      <c r="E651" s="209"/>
    </row>
    <row r="652" spans="1:5" ht="15" customHeight="1" x14ac:dyDescent="0.2">
      <c r="A652" s="209"/>
      <c r="B652" s="209"/>
      <c r="C652" s="209"/>
      <c r="D652" s="209"/>
      <c r="E652" s="209"/>
    </row>
    <row r="653" spans="1:5" ht="15" customHeight="1" x14ac:dyDescent="0.2">
      <c r="A653" s="209"/>
      <c r="B653" s="209"/>
      <c r="C653" s="209"/>
      <c r="D653" s="209"/>
      <c r="E653" s="209"/>
    </row>
    <row r="654" spans="1:5" ht="15" customHeight="1" x14ac:dyDescent="0.2">
      <c r="A654" s="209"/>
      <c r="B654" s="209"/>
      <c r="C654" s="209"/>
      <c r="D654" s="209"/>
      <c r="E654" s="209"/>
    </row>
    <row r="655" spans="1:5" ht="15" customHeight="1" x14ac:dyDescent="0.2">
      <c r="A655" s="209"/>
      <c r="B655" s="209"/>
      <c r="C655" s="209"/>
      <c r="D655" s="209"/>
      <c r="E655" s="209"/>
    </row>
    <row r="656" spans="1:5" ht="15" customHeight="1" x14ac:dyDescent="0.2">
      <c r="A656" s="209"/>
      <c r="B656" s="209"/>
      <c r="C656" s="209"/>
      <c r="D656" s="209"/>
      <c r="E656" s="209"/>
    </row>
    <row r="657" spans="1:5" ht="15" customHeight="1" x14ac:dyDescent="0.2">
      <c r="A657" s="209"/>
      <c r="B657" s="209"/>
      <c r="C657" s="209"/>
      <c r="D657" s="209"/>
      <c r="E657" s="209"/>
    </row>
    <row r="658" spans="1:5" ht="15" customHeight="1" x14ac:dyDescent="0.2">
      <c r="A658" s="209"/>
      <c r="B658" s="209"/>
      <c r="C658" s="209"/>
      <c r="D658" s="209"/>
      <c r="E658" s="209"/>
    </row>
    <row r="659" spans="1:5" ht="15" customHeight="1" x14ac:dyDescent="0.2">
      <c r="A659" s="209"/>
      <c r="B659" s="209"/>
      <c r="C659" s="209"/>
      <c r="D659" s="209"/>
      <c r="E659" s="209"/>
    </row>
    <row r="660" spans="1:5" ht="15" customHeight="1" x14ac:dyDescent="0.2"/>
    <row r="661" spans="1:5" ht="15" customHeight="1" x14ac:dyDescent="0.25">
      <c r="A661" s="79" t="s">
        <v>17</v>
      </c>
      <c r="B661" s="71"/>
      <c r="C661" s="71"/>
      <c r="D661" s="71"/>
      <c r="E661" s="82"/>
    </row>
    <row r="662" spans="1:5" ht="15" customHeight="1" x14ac:dyDescent="0.2">
      <c r="A662" s="81" t="s">
        <v>90</v>
      </c>
      <c r="B662" s="127"/>
      <c r="C662" s="127"/>
      <c r="D662" s="127"/>
      <c r="E662" s="82" t="s">
        <v>91</v>
      </c>
    </row>
    <row r="663" spans="1:5" ht="15" customHeight="1" x14ac:dyDescent="0.2"/>
    <row r="664" spans="1:5" ht="15" customHeight="1" x14ac:dyDescent="0.2">
      <c r="B664" s="46" t="s">
        <v>47</v>
      </c>
      <c r="C664" s="85" t="s">
        <v>48</v>
      </c>
      <c r="D664" s="128" t="s">
        <v>49</v>
      </c>
      <c r="E664" s="48" t="s">
        <v>50</v>
      </c>
    </row>
    <row r="665" spans="1:5" ht="15" customHeight="1" x14ac:dyDescent="0.2">
      <c r="B665" s="49">
        <v>307</v>
      </c>
      <c r="C665" s="100"/>
      <c r="D665" s="60" t="s">
        <v>92</v>
      </c>
      <c r="E665" s="52">
        <v>-158750</v>
      </c>
    </row>
    <row r="666" spans="1:5" ht="15" customHeight="1" x14ac:dyDescent="0.2">
      <c r="B666" s="49">
        <v>300</v>
      </c>
      <c r="C666" s="100"/>
      <c r="D666" s="60" t="s">
        <v>92</v>
      </c>
      <c r="E666" s="52">
        <v>-50000</v>
      </c>
    </row>
    <row r="667" spans="1:5" ht="15" customHeight="1" x14ac:dyDescent="0.2">
      <c r="B667" s="49">
        <v>300</v>
      </c>
      <c r="C667" s="100"/>
      <c r="D667" s="60" t="s">
        <v>92</v>
      </c>
      <c r="E667" s="52">
        <v>80000</v>
      </c>
    </row>
    <row r="668" spans="1:5" ht="15" customHeight="1" x14ac:dyDescent="0.2">
      <c r="B668" s="49">
        <v>303</v>
      </c>
      <c r="C668" s="100"/>
      <c r="D668" s="60" t="s">
        <v>92</v>
      </c>
      <c r="E668" s="52">
        <v>128750</v>
      </c>
    </row>
    <row r="669" spans="1:5" ht="15" customHeight="1" x14ac:dyDescent="0.2">
      <c r="B669" s="131"/>
      <c r="C669" s="91" t="s">
        <v>52</v>
      </c>
      <c r="D669" s="103"/>
      <c r="E669" s="104">
        <f>SUM(E665:E668)</f>
        <v>0</v>
      </c>
    </row>
    <row r="670" spans="1:5" ht="15" customHeight="1" x14ac:dyDescent="0.2"/>
    <row r="671" spans="1:5" ht="15" customHeight="1" x14ac:dyDescent="0.2"/>
    <row r="672" spans="1:5" ht="15" customHeight="1" x14ac:dyDescent="0.2"/>
    <row r="673" spans="1:5" ht="15" customHeight="1" x14ac:dyDescent="0.2"/>
    <row r="674" spans="1:5" ht="15" customHeight="1" x14ac:dyDescent="0.2"/>
    <row r="675" spans="1:5" ht="15" customHeight="1" x14ac:dyDescent="0.2"/>
    <row r="676" spans="1:5" ht="15" customHeight="1" x14ac:dyDescent="0.2"/>
    <row r="677" spans="1:5" ht="15" customHeight="1" x14ac:dyDescent="0.2"/>
    <row r="678" spans="1:5" ht="15" customHeight="1" x14ac:dyDescent="0.25">
      <c r="A678" s="57" t="s">
        <v>329</v>
      </c>
    </row>
    <row r="679" spans="1:5" ht="15" customHeight="1" x14ac:dyDescent="0.2">
      <c r="A679" s="212" t="s">
        <v>189</v>
      </c>
      <c r="B679" s="212"/>
      <c r="C679" s="212"/>
      <c r="D679" s="212"/>
      <c r="E679" s="212"/>
    </row>
    <row r="680" spans="1:5" ht="15" customHeight="1" x14ac:dyDescent="0.2">
      <c r="A680" s="212"/>
      <c r="B680" s="212"/>
      <c r="C680" s="212"/>
      <c r="D680" s="212"/>
      <c r="E680" s="212"/>
    </row>
    <row r="681" spans="1:5" ht="15" customHeight="1" x14ac:dyDescent="0.2">
      <c r="A681" s="209" t="s">
        <v>478</v>
      </c>
      <c r="B681" s="209"/>
      <c r="C681" s="209"/>
      <c r="D681" s="209"/>
      <c r="E681" s="209"/>
    </row>
    <row r="682" spans="1:5" ht="15" customHeight="1" x14ac:dyDescent="0.2">
      <c r="A682" s="209"/>
      <c r="B682" s="209"/>
      <c r="C682" s="209"/>
      <c r="D682" s="209"/>
      <c r="E682" s="209"/>
    </row>
    <row r="683" spans="1:5" ht="15" customHeight="1" x14ac:dyDescent="0.2">
      <c r="A683" s="209"/>
      <c r="B683" s="209"/>
      <c r="C683" s="209"/>
      <c r="D683" s="209"/>
      <c r="E683" s="209"/>
    </row>
    <row r="684" spans="1:5" ht="15" customHeight="1" x14ac:dyDescent="0.2">
      <c r="A684" s="209"/>
      <c r="B684" s="209"/>
      <c r="C684" s="209"/>
      <c r="D684" s="209"/>
      <c r="E684" s="209"/>
    </row>
    <row r="685" spans="1:5" ht="15" customHeight="1" x14ac:dyDescent="0.2">
      <c r="A685" s="209"/>
      <c r="B685" s="209"/>
      <c r="C685" s="209"/>
      <c r="D685" s="209"/>
      <c r="E685" s="209"/>
    </row>
    <row r="686" spans="1:5" ht="15" customHeight="1" x14ac:dyDescent="0.2">
      <c r="A686" s="209"/>
      <c r="B686" s="209"/>
      <c r="C686" s="209"/>
      <c r="D686" s="209"/>
      <c r="E686" s="209"/>
    </row>
    <row r="687" spans="1:5" ht="15" customHeight="1" x14ac:dyDescent="0.2">
      <c r="A687" s="209"/>
      <c r="B687" s="209"/>
      <c r="C687" s="209"/>
      <c r="D687" s="209"/>
      <c r="E687" s="209"/>
    </row>
    <row r="688" spans="1:5" ht="15" customHeight="1" x14ac:dyDescent="0.2">
      <c r="A688" s="209"/>
      <c r="B688" s="209"/>
      <c r="C688" s="209"/>
      <c r="D688" s="209"/>
      <c r="E688" s="209"/>
    </row>
    <row r="689" spans="1:5" ht="15" customHeight="1" x14ac:dyDescent="0.2">
      <c r="A689" s="209"/>
      <c r="B689" s="209"/>
      <c r="C689" s="209"/>
      <c r="D689" s="209"/>
      <c r="E689" s="209"/>
    </row>
    <row r="690" spans="1:5" ht="15" customHeight="1" x14ac:dyDescent="0.2"/>
    <row r="691" spans="1:5" ht="15" customHeight="1" x14ac:dyDescent="0.25">
      <c r="A691" s="79" t="s">
        <v>17</v>
      </c>
      <c r="B691" s="71"/>
      <c r="C691" s="71"/>
      <c r="D691" s="71"/>
      <c r="E691" s="82"/>
    </row>
    <row r="692" spans="1:5" ht="15" customHeight="1" x14ac:dyDescent="0.2">
      <c r="A692" s="81" t="s">
        <v>90</v>
      </c>
      <c r="B692" s="127"/>
      <c r="C692" s="127"/>
      <c r="D692" s="127"/>
      <c r="E692" s="82" t="s">
        <v>91</v>
      </c>
    </row>
    <row r="693" spans="1:5" ht="15" customHeight="1" x14ac:dyDescent="0.2"/>
    <row r="694" spans="1:5" ht="15" customHeight="1" x14ac:dyDescent="0.2">
      <c r="B694" s="46" t="s">
        <v>47</v>
      </c>
      <c r="C694" s="85" t="s">
        <v>48</v>
      </c>
      <c r="D694" s="128" t="s">
        <v>49</v>
      </c>
      <c r="E694" s="48" t="s">
        <v>50</v>
      </c>
    </row>
    <row r="695" spans="1:5" ht="15" customHeight="1" x14ac:dyDescent="0.2">
      <c r="B695" s="49">
        <v>307</v>
      </c>
      <c r="C695" s="100"/>
      <c r="D695" s="60" t="s">
        <v>92</v>
      </c>
      <c r="E695" s="52">
        <v>-191200</v>
      </c>
    </row>
    <row r="696" spans="1:5" ht="15" customHeight="1" x14ac:dyDescent="0.2">
      <c r="B696" s="49">
        <v>303</v>
      </c>
      <c r="C696" s="100"/>
      <c r="D696" s="60" t="s">
        <v>92</v>
      </c>
      <c r="E696" s="52">
        <v>191200</v>
      </c>
    </row>
    <row r="697" spans="1:5" ht="15" customHeight="1" x14ac:dyDescent="0.2">
      <c r="B697" s="131"/>
      <c r="C697" s="91" t="s">
        <v>52</v>
      </c>
      <c r="D697" s="103"/>
      <c r="E697" s="104">
        <f>SUM(E695:E696)</f>
        <v>0</v>
      </c>
    </row>
    <row r="698" spans="1:5" ht="15" customHeight="1" x14ac:dyDescent="0.2"/>
    <row r="699" spans="1:5" ht="15" customHeight="1" x14ac:dyDescent="0.2"/>
    <row r="700" spans="1:5" ht="15" customHeight="1" x14ac:dyDescent="0.25">
      <c r="A700" s="57" t="s">
        <v>330</v>
      </c>
    </row>
    <row r="701" spans="1:5" ht="15" customHeight="1" x14ac:dyDescent="0.2">
      <c r="A701" s="212" t="s">
        <v>189</v>
      </c>
      <c r="B701" s="212"/>
      <c r="C701" s="212"/>
      <c r="D701" s="212"/>
      <c r="E701" s="212"/>
    </row>
    <row r="702" spans="1:5" ht="15" customHeight="1" x14ac:dyDescent="0.2">
      <c r="A702" s="212"/>
      <c r="B702" s="212"/>
      <c r="C702" s="212"/>
      <c r="D702" s="212"/>
      <c r="E702" s="212"/>
    </row>
    <row r="703" spans="1:5" ht="15" customHeight="1" x14ac:dyDescent="0.2">
      <c r="A703" s="209" t="s">
        <v>479</v>
      </c>
      <c r="B703" s="209"/>
      <c r="C703" s="209"/>
      <c r="D703" s="209"/>
      <c r="E703" s="209"/>
    </row>
    <row r="704" spans="1:5" ht="15" customHeight="1" x14ac:dyDescent="0.2">
      <c r="A704" s="209"/>
      <c r="B704" s="209"/>
      <c r="C704" s="209"/>
      <c r="D704" s="209"/>
      <c r="E704" s="209"/>
    </row>
    <row r="705" spans="1:5" ht="15" customHeight="1" x14ac:dyDescent="0.2">
      <c r="A705" s="209"/>
      <c r="B705" s="209"/>
      <c r="C705" s="209"/>
      <c r="D705" s="209"/>
      <c r="E705" s="209"/>
    </row>
    <row r="706" spans="1:5" ht="15" customHeight="1" x14ac:dyDescent="0.2">
      <c r="A706" s="209"/>
      <c r="B706" s="209"/>
      <c r="C706" s="209"/>
      <c r="D706" s="209"/>
      <c r="E706" s="209"/>
    </row>
    <row r="707" spans="1:5" ht="15" customHeight="1" x14ac:dyDescent="0.2">
      <c r="A707" s="209"/>
      <c r="B707" s="209"/>
      <c r="C707" s="209"/>
      <c r="D707" s="209"/>
      <c r="E707" s="209"/>
    </row>
    <row r="708" spans="1:5" ht="15" customHeight="1" x14ac:dyDescent="0.2">
      <c r="A708" s="209"/>
      <c r="B708" s="209"/>
      <c r="C708" s="209"/>
      <c r="D708" s="209"/>
      <c r="E708" s="209"/>
    </row>
    <row r="709" spans="1:5" ht="15" customHeight="1" x14ac:dyDescent="0.2">
      <c r="A709" s="209"/>
      <c r="B709" s="209"/>
      <c r="C709" s="209"/>
      <c r="D709" s="209"/>
      <c r="E709" s="209"/>
    </row>
    <row r="710" spans="1:5" ht="15" customHeight="1" x14ac:dyDescent="0.2">
      <c r="A710" s="209"/>
      <c r="B710" s="209"/>
      <c r="C710" s="209"/>
      <c r="D710" s="209"/>
      <c r="E710" s="209"/>
    </row>
    <row r="711" spans="1:5" ht="15" customHeight="1" x14ac:dyDescent="0.2">
      <c r="A711" s="209"/>
      <c r="B711" s="209"/>
      <c r="C711" s="209"/>
      <c r="D711" s="209"/>
      <c r="E711" s="209"/>
    </row>
    <row r="712" spans="1:5" ht="15" customHeight="1" x14ac:dyDescent="0.2">
      <c r="A712" s="209"/>
      <c r="B712" s="209"/>
      <c r="C712" s="209"/>
      <c r="D712" s="209"/>
      <c r="E712" s="209"/>
    </row>
    <row r="713" spans="1:5" ht="15" customHeight="1" x14ac:dyDescent="0.2"/>
    <row r="714" spans="1:5" ht="15" customHeight="1" x14ac:dyDescent="0.25">
      <c r="A714" s="79" t="s">
        <v>17</v>
      </c>
      <c r="B714" s="71"/>
      <c r="C714" s="71"/>
      <c r="D714" s="71"/>
      <c r="E714" s="82"/>
    </row>
    <row r="715" spans="1:5" ht="15" customHeight="1" x14ac:dyDescent="0.2">
      <c r="A715" s="81" t="s">
        <v>90</v>
      </c>
      <c r="B715" s="127"/>
      <c r="C715" s="127"/>
      <c r="D715" s="127"/>
      <c r="E715" s="82" t="s">
        <v>91</v>
      </c>
    </row>
    <row r="716" spans="1:5" ht="15" customHeight="1" x14ac:dyDescent="0.2"/>
    <row r="717" spans="1:5" ht="15" customHeight="1" x14ac:dyDescent="0.2">
      <c r="B717" s="46" t="s">
        <v>47</v>
      </c>
      <c r="C717" s="85" t="s">
        <v>48</v>
      </c>
      <c r="D717" s="128" t="s">
        <v>49</v>
      </c>
      <c r="E717" s="48" t="s">
        <v>50</v>
      </c>
    </row>
    <row r="718" spans="1:5" ht="15" customHeight="1" x14ac:dyDescent="0.2">
      <c r="B718" s="49">
        <v>307</v>
      </c>
      <c r="C718" s="100"/>
      <c r="D718" s="60" t="s">
        <v>92</v>
      </c>
      <c r="E718" s="52">
        <v>-302500</v>
      </c>
    </row>
    <row r="719" spans="1:5" ht="15" customHeight="1" x14ac:dyDescent="0.2">
      <c r="B719" s="49">
        <v>303</v>
      </c>
      <c r="C719" s="100"/>
      <c r="D719" s="60" t="s">
        <v>92</v>
      </c>
      <c r="E719" s="52">
        <v>302500</v>
      </c>
    </row>
    <row r="720" spans="1:5" ht="15" customHeight="1" x14ac:dyDescent="0.2">
      <c r="B720" s="131"/>
      <c r="C720" s="91" t="s">
        <v>52</v>
      </c>
      <c r="D720" s="103"/>
      <c r="E720" s="104">
        <f>SUM(E718:E719)</f>
        <v>0</v>
      </c>
    </row>
    <row r="721" spans="1:5" ht="15" customHeight="1" x14ac:dyDescent="0.2"/>
    <row r="722" spans="1:5" ht="15" customHeight="1" x14ac:dyDescent="0.2"/>
    <row r="723" spans="1:5" ht="15" customHeight="1" x14ac:dyDescent="0.2"/>
    <row r="724" spans="1:5" ht="15" customHeight="1" x14ac:dyDescent="0.2"/>
    <row r="725" spans="1:5" ht="15" customHeight="1" x14ac:dyDescent="0.2"/>
    <row r="726" spans="1:5" ht="15" customHeight="1" x14ac:dyDescent="0.2"/>
    <row r="727" spans="1:5" ht="15" customHeight="1" x14ac:dyDescent="0.2"/>
    <row r="728" spans="1:5" ht="15" customHeight="1" x14ac:dyDescent="0.2"/>
    <row r="729" spans="1:5" ht="15" customHeight="1" x14ac:dyDescent="0.2"/>
    <row r="730" spans="1:5" ht="15" customHeight="1" x14ac:dyDescent="0.25">
      <c r="A730" s="57" t="s">
        <v>331</v>
      </c>
    </row>
    <row r="731" spans="1:5" ht="15" customHeight="1" x14ac:dyDescent="0.2">
      <c r="A731" s="212" t="s">
        <v>189</v>
      </c>
      <c r="B731" s="212"/>
      <c r="C731" s="212"/>
      <c r="D731" s="212"/>
      <c r="E731" s="212"/>
    </row>
    <row r="732" spans="1:5" ht="15" customHeight="1" x14ac:dyDescent="0.2">
      <c r="A732" s="212"/>
      <c r="B732" s="212"/>
      <c r="C732" s="212"/>
      <c r="D732" s="212"/>
      <c r="E732" s="212"/>
    </row>
    <row r="733" spans="1:5" ht="15" customHeight="1" x14ac:dyDescent="0.2">
      <c r="A733" s="209" t="s">
        <v>480</v>
      </c>
      <c r="B733" s="209"/>
      <c r="C733" s="209"/>
      <c r="D733" s="209"/>
      <c r="E733" s="209"/>
    </row>
    <row r="734" spans="1:5" ht="15" customHeight="1" x14ac:dyDescent="0.2">
      <c r="A734" s="209"/>
      <c r="B734" s="209"/>
      <c r="C734" s="209"/>
      <c r="D734" s="209"/>
      <c r="E734" s="209"/>
    </row>
    <row r="735" spans="1:5" ht="15" customHeight="1" x14ac:dyDescent="0.2">
      <c r="A735" s="209"/>
      <c r="B735" s="209"/>
      <c r="C735" s="209"/>
      <c r="D735" s="209"/>
      <c r="E735" s="209"/>
    </row>
    <row r="736" spans="1:5" ht="15" customHeight="1" x14ac:dyDescent="0.2">
      <c r="A736" s="209"/>
      <c r="B736" s="209"/>
      <c r="C736" s="209"/>
      <c r="D736" s="209"/>
      <c r="E736" s="209"/>
    </row>
    <row r="737" spans="1:5" ht="15" customHeight="1" x14ac:dyDescent="0.2">
      <c r="A737" s="209"/>
      <c r="B737" s="209"/>
      <c r="C737" s="209"/>
      <c r="D737" s="209"/>
      <c r="E737" s="209"/>
    </row>
    <row r="738" spans="1:5" ht="15" customHeight="1" x14ac:dyDescent="0.2">
      <c r="A738" s="209"/>
      <c r="B738" s="209"/>
      <c r="C738" s="209"/>
      <c r="D738" s="209"/>
      <c r="E738" s="209"/>
    </row>
    <row r="739" spans="1:5" ht="15" customHeight="1" x14ac:dyDescent="0.2">
      <c r="A739" s="209"/>
      <c r="B739" s="209"/>
      <c r="C739" s="209"/>
      <c r="D739" s="209"/>
      <c r="E739" s="209"/>
    </row>
    <row r="740" spans="1:5" ht="15" customHeight="1" x14ac:dyDescent="0.2">
      <c r="A740" s="209"/>
      <c r="B740" s="209"/>
      <c r="C740" s="209"/>
      <c r="D740" s="209"/>
      <c r="E740" s="209"/>
    </row>
    <row r="741" spans="1:5" ht="15" customHeight="1" x14ac:dyDescent="0.2">
      <c r="A741" s="209"/>
      <c r="B741" s="209"/>
      <c r="C741" s="209"/>
      <c r="D741" s="209"/>
      <c r="E741" s="209"/>
    </row>
    <row r="742" spans="1:5" ht="15" customHeight="1" x14ac:dyDescent="0.2">
      <c r="A742" s="209"/>
      <c r="B742" s="209"/>
      <c r="C742" s="209"/>
      <c r="D742" s="209"/>
      <c r="E742" s="209"/>
    </row>
    <row r="743" spans="1:5" ht="15" customHeight="1" x14ac:dyDescent="0.2"/>
    <row r="744" spans="1:5" ht="15" customHeight="1" x14ac:dyDescent="0.25">
      <c r="A744" s="79" t="s">
        <v>17</v>
      </c>
      <c r="B744" s="71"/>
      <c r="C744" s="71"/>
      <c r="D744" s="71"/>
      <c r="E744" s="82"/>
    </row>
    <row r="745" spans="1:5" ht="15" customHeight="1" x14ac:dyDescent="0.2">
      <c r="A745" s="81" t="s">
        <v>90</v>
      </c>
      <c r="B745" s="127"/>
      <c r="C745" s="127"/>
      <c r="D745" s="127"/>
      <c r="E745" s="82" t="s">
        <v>91</v>
      </c>
    </row>
    <row r="746" spans="1:5" ht="15" customHeight="1" x14ac:dyDescent="0.2"/>
    <row r="747" spans="1:5" ht="15" customHeight="1" x14ac:dyDescent="0.2">
      <c r="B747" s="46" t="s">
        <v>47</v>
      </c>
      <c r="C747" s="85" t="s">
        <v>48</v>
      </c>
      <c r="D747" s="128" t="s">
        <v>49</v>
      </c>
      <c r="E747" s="48" t="s">
        <v>50</v>
      </c>
    </row>
    <row r="748" spans="1:5" ht="15" customHeight="1" x14ac:dyDescent="0.2">
      <c r="B748" s="49">
        <v>307</v>
      </c>
      <c r="C748" s="100"/>
      <c r="D748" s="60" t="s">
        <v>92</v>
      </c>
      <c r="E748" s="52">
        <v>-500000</v>
      </c>
    </row>
    <row r="749" spans="1:5" ht="15" customHeight="1" x14ac:dyDescent="0.2">
      <c r="B749" s="49">
        <v>303</v>
      </c>
      <c r="C749" s="100"/>
      <c r="D749" s="60" t="s">
        <v>92</v>
      </c>
      <c r="E749" s="52">
        <v>500000</v>
      </c>
    </row>
    <row r="750" spans="1:5" ht="15" customHeight="1" x14ac:dyDescent="0.2">
      <c r="B750" s="131"/>
      <c r="C750" s="91" t="s">
        <v>52</v>
      </c>
      <c r="D750" s="103"/>
      <c r="E750" s="104">
        <f>SUM(E748:E749)</f>
        <v>0</v>
      </c>
    </row>
    <row r="751" spans="1:5" ht="15" customHeight="1" x14ac:dyDescent="0.2"/>
    <row r="752" spans="1:5" ht="15" customHeight="1" x14ac:dyDescent="0.2"/>
    <row r="753" spans="1:5" ht="15" customHeight="1" x14ac:dyDescent="0.25">
      <c r="A753" s="57" t="s">
        <v>332</v>
      </c>
    </row>
    <row r="754" spans="1:5" ht="15" customHeight="1" x14ac:dyDescent="0.2">
      <c r="A754" s="212" t="s">
        <v>189</v>
      </c>
      <c r="B754" s="212"/>
      <c r="C754" s="212"/>
      <c r="D754" s="212"/>
      <c r="E754" s="212"/>
    </row>
    <row r="755" spans="1:5" ht="15" customHeight="1" x14ac:dyDescent="0.2">
      <c r="A755" s="212"/>
      <c r="B755" s="212"/>
      <c r="C755" s="212"/>
      <c r="D755" s="212"/>
      <c r="E755" s="212"/>
    </row>
    <row r="756" spans="1:5" ht="15" customHeight="1" x14ac:dyDescent="0.2">
      <c r="A756" s="209" t="s">
        <v>481</v>
      </c>
      <c r="B756" s="209"/>
      <c r="C756" s="209"/>
      <c r="D756" s="209"/>
      <c r="E756" s="209"/>
    </row>
    <row r="757" spans="1:5" ht="15" customHeight="1" x14ac:dyDescent="0.2">
      <c r="A757" s="209"/>
      <c r="B757" s="209"/>
      <c r="C757" s="209"/>
      <c r="D757" s="209"/>
      <c r="E757" s="209"/>
    </row>
    <row r="758" spans="1:5" ht="15" customHeight="1" x14ac:dyDescent="0.2">
      <c r="A758" s="209"/>
      <c r="B758" s="209"/>
      <c r="C758" s="209"/>
      <c r="D758" s="209"/>
      <c r="E758" s="209"/>
    </row>
    <row r="759" spans="1:5" ht="15" customHeight="1" x14ac:dyDescent="0.2">
      <c r="A759" s="209"/>
      <c r="B759" s="209"/>
      <c r="C759" s="209"/>
      <c r="D759" s="209"/>
      <c r="E759" s="209"/>
    </row>
    <row r="760" spans="1:5" ht="15" customHeight="1" x14ac:dyDescent="0.2">
      <c r="A760" s="209"/>
      <c r="B760" s="209"/>
      <c r="C760" s="209"/>
      <c r="D760" s="209"/>
      <c r="E760" s="209"/>
    </row>
    <row r="761" spans="1:5" ht="15" customHeight="1" x14ac:dyDescent="0.2">
      <c r="A761" s="209"/>
      <c r="B761" s="209"/>
      <c r="C761" s="209"/>
      <c r="D761" s="209"/>
      <c r="E761" s="209"/>
    </row>
    <row r="762" spans="1:5" ht="15" customHeight="1" x14ac:dyDescent="0.2">
      <c r="A762" s="209"/>
      <c r="B762" s="209"/>
      <c r="C762" s="209"/>
      <c r="D762" s="209"/>
      <c r="E762" s="209"/>
    </row>
    <row r="763" spans="1:5" ht="15" customHeight="1" x14ac:dyDescent="0.2">
      <c r="A763" s="209"/>
      <c r="B763" s="209"/>
      <c r="C763" s="209"/>
      <c r="D763" s="209"/>
      <c r="E763" s="209"/>
    </row>
    <row r="764" spans="1:5" ht="15" customHeight="1" x14ac:dyDescent="0.2">
      <c r="A764" s="209"/>
      <c r="B764" s="209"/>
      <c r="C764" s="209"/>
      <c r="D764" s="209"/>
      <c r="E764" s="209"/>
    </row>
    <row r="765" spans="1:5" ht="15" customHeight="1" x14ac:dyDescent="0.2">
      <c r="A765" s="209"/>
      <c r="B765" s="209"/>
      <c r="C765" s="209"/>
      <c r="D765" s="209"/>
      <c r="E765" s="209"/>
    </row>
    <row r="766" spans="1:5" ht="15" customHeight="1" x14ac:dyDescent="0.2">
      <c r="A766" s="209"/>
      <c r="B766" s="209"/>
      <c r="C766" s="209"/>
      <c r="D766" s="209"/>
      <c r="E766" s="209"/>
    </row>
    <row r="767" spans="1:5" ht="15" customHeight="1" x14ac:dyDescent="0.2"/>
    <row r="768" spans="1:5" ht="15" customHeight="1" x14ac:dyDescent="0.25">
      <c r="A768" s="79" t="s">
        <v>17</v>
      </c>
      <c r="B768" s="71"/>
      <c r="C768" s="71"/>
      <c r="D768" s="71"/>
      <c r="E768" s="82"/>
    </row>
    <row r="769" spans="1:5" ht="15" customHeight="1" x14ac:dyDescent="0.2">
      <c r="A769" s="81" t="s">
        <v>90</v>
      </c>
      <c r="B769" s="127"/>
      <c r="C769" s="127"/>
      <c r="D769" s="127"/>
      <c r="E769" s="82" t="s">
        <v>91</v>
      </c>
    </row>
    <row r="770" spans="1:5" ht="15" customHeight="1" x14ac:dyDescent="0.2"/>
    <row r="771" spans="1:5" ht="15" customHeight="1" x14ac:dyDescent="0.2">
      <c r="B771" s="46" t="s">
        <v>47</v>
      </c>
      <c r="C771" s="85" t="s">
        <v>48</v>
      </c>
      <c r="D771" s="128" t="s">
        <v>49</v>
      </c>
      <c r="E771" s="48" t="s">
        <v>50</v>
      </c>
    </row>
    <row r="772" spans="1:5" ht="15" customHeight="1" x14ac:dyDescent="0.2">
      <c r="B772" s="49">
        <v>307</v>
      </c>
      <c r="C772" s="100"/>
      <c r="D772" s="60" t="s">
        <v>92</v>
      </c>
      <c r="E772" s="52">
        <v>-203800</v>
      </c>
    </row>
    <row r="773" spans="1:5" ht="15" customHeight="1" x14ac:dyDescent="0.2">
      <c r="B773" s="49">
        <v>10</v>
      </c>
      <c r="C773" s="100"/>
      <c r="D773" s="101" t="s">
        <v>102</v>
      </c>
      <c r="E773" s="52">
        <v>203800</v>
      </c>
    </row>
    <row r="774" spans="1:5" ht="15" customHeight="1" x14ac:dyDescent="0.2">
      <c r="B774" s="131"/>
      <c r="C774" s="91" t="s">
        <v>52</v>
      </c>
      <c r="D774" s="103"/>
      <c r="E774" s="104">
        <f>SUM(E772:E773)</f>
        <v>0</v>
      </c>
    </row>
    <row r="775" spans="1:5" ht="15" customHeight="1" x14ac:dyDescent="0.2"/>
    <row r="776" spans="1:5" ht="15" customHeight="1" x14ac:dyDescent="0.2"/>
    <row r="777" spans="1:5" ht="15" customHeight="1" x14ac:dyDescent="0.2"/>
    <row r="778" spans="1:5" ht="15" customHeight="1" x14ac:dyDescent="0.2"/>
    <row r="779" spans="1:5" ht="15" customHeight="1" x14ac:dyDescent="0.2"/>
    <row r="780" spans="1:5" ht="15" customHeight="1" x14ac:dyDescent="0.2"/>
    <row r="781" spans="1:5" ht="15" customHeight="1" x14ac:dyDescent="0.2"/>
    <row r="782" spans="1:5" ht="15" customHeight="1" x14ac:dyDescent="0.25">
      <c r="A782" s="57" t="s">
        <v>333</v>
      </c>
    </row>
    <row r="783" spans="1:5" ht="15" customHeight="1" x14ac:dyDescent="0.2">
      <c r="A783" s="212" t="s">
        <v>189</v>
      </c>
      <c r="B783" s="212"/>
      <c r="C783" s="212"/>
      <c r="D783" s="212"/>
      <c r="E783" s="212"/>
    </row>
    <row r="784" spans="1:5" ht="15" customHeight="1" x14ac:dyDescent="0.2">
      <c r="A784" s="212"/>
      <c r="B784" s="212"/>
      <c r="C784" s="212"/>
      <c r="D784" s="212"/>
      <c r="E784" s="212"/>
    </row>
    <row r="785" spans="1:5" ht="15" customHeight="1" x14ac:dyDescent="0.2">
      <c r="A785" s="209" t="s">
        <v>482</v>
      </c>
      <c r="B785" s="209"/>
      <c r="C785" s="209"/>
      <c r="D785" s="209"/>
      <c r="E785" s="209"/>
    </row>
    <row r="786" spans="1:5" ht="15" customHeight="1" x14ac:dyDescent="0.2">
      <c r="A786" s="209"/>
      <c r="B786" s="209"/>
      <c r="C786" s="209"/>
      <c r="D786" s="209"/>
      <c r="E786" s="209"/>
    </row>
    <row r="787" spans="1:5" ht="15" customHeight="1" x14ac:dyDescent="0.2">
      <c r="A787" s="209"/>
      <c r="B787" s="209"/>
      <c r="C787" s="209"/>
      <c r="D787" s="209"/>
      <c r="E787" s="209"/>
    </row>
    <row r="788" spans="1:5" ht="15" customHeight="1" x14ac:dyDescent="0.2">
      <c r="A788" s="209"/>
      <c r="B788" s="209"/>
      <c r="C788" s="209"/>
      <c r="D788" s="209"/>
      <c r="E788" s="209"/>
    </row>
    <row r="789" spans="1:5" ht="15" customHeight="1" x14ac:dyDescent="0.2">
      <c r="A789" s="209"/>
      <c r="B789" s="209"/>
      <c r="C789" s="209"/>
      <c r="D789" s="209"/>
      <c r="E789" s="209"/>
    </row>
    <row r="790" spans="1:5" ht="15" customHeight="1" x14ac:dyDescent="0.2">
      <c r="A790" s="209"/>
      <c r="B790" s="209"/>
      <c r="C790" s="209"/>
      <c r="D790" s="209"/>
      <c r="E790" s="209"/>
    </row>
    <row r="791" spans="1:5" ht="15" customHeight="1" x14ac:dyDescent="0.2">
      <c r="A791" s="209"/>
      <c r="B791" s="209"/>
      <c r="C791" s="209"/>
      <c r="D791" s="209"/>
      <c r="E791" s="209"/>
    </row>
    <row r="792" spans="1:5" ht="15" customHeight="1" x14ac:dyDescent="0.2">
      <c r="A792" s="209"/>
      <c r="B792" s="209"/>
      <c r="C792" s="209"/>
      <c r="D792" s="209"/>
      <c r="E792" s="209"/>
    </row>
    <row r="793" spans="1:5" ht="15" customHeight="1" x14ac:dyDescent="0.2">
      <c r="A793" s="209"/>
      <c r="B793" s="209"/>
      <c r="C793" s="209"/>
      <c r="D793" s="209"/>
      <c r="E793" s="209"/>
    </row>
    <row r="794" spans="1:5" ht="15" customHeight="1" x14ac:dyDescent="0.2"/>
    <row r="795" spans="1:5" ht="15" customHeight="1" x14ac:dyDescent="0.25">
      <c r="A795" s="79" t="s">
        <v>17</v>
      </c>
      <c r="B795" s="71"/>
      <c r="C795" s="71"/>
      <c r="D795" s="71"/>
      <c r="E795" s="82"/>
    </row>
    <row r="796" spans="1:5" ht="15" customHeight="1" x14ac:dyDescent="0.2">
      <c r="A796" s="81" t="s">
        <v>90</v>
      </c>
      <c r="B796" s="127"/>
      <c r="C796" s="127"/>
      <c r="D796" s="127"/>
      <c r="E796" s="82" t="s">
        <v>91</v>
      </c>
    </row>
    <row r="797" spans="1:5" ht="15" customHeight="1" x14ac:dyDescent="0.2"/>
    <row r="798" spans="1:5" ht="15" customHeight="1" x14ac:dyDescent="0.2">
      <c r="B798" s="46" t="s">
        <v>47</v>
      </c>
      <c r="C798" s="85" t="s">
        <v>48</v>
      </c>
      <c r="D798" s="128" t="s">
        <v>49</v>
      </c>
      <c r="E798" s="48" t="s">
        <v>50</v>
      </c>
    </row>
    <row r="799" spans="1:5" ht="15" customHeight="1" x14ac:dyDescent="0.2">
      <c r="B799" s="49">
        <v>307</v>
      </c>
      <c r="C799" s="100"/>
      <c r="D799" s="60" t="s">
        <v>92</v>
      </c>
      <c r="E799" s="52">
        <v>-140000</v>
      </c>
    </row>
    <row r="800" spans="1:5" ht="15" customHeight="1" x14ac:dyDescent="0.2">
      <c r="B800" s="49">
        <v>14</v>
      </c>
      <c r="C800" s="100"/>
      <c r="D800" s="101" t="s">
        <v>102</v>
      </c>
      <c r="E800" s="52">
        <v>140000</v>
      </c>
    </row>
    <row r="801" spans="2:5" ht="15" customHeight="1" x14ac:dyDescent="0.2">
      <c r="B801" s="131"/>
      <c r="C801" s="91" t="s">
        <v>52</v>
      </c>
      <c r="D801" s="103"/>
      <c r="E801" s="104">
        <f>SUM(E799:E800)</f>
        <v>0</v>
      </c>
    </row>
    <row r="802" spans="2:5" ht="15" customHeight="1" x14ac:dyDescent="0.2"/>
    <row r="803" spans="2:5" ht="15" customHeight="1" x14ac:dyDescent="0.2"/>
    <row r="804" spans="2:5" ht="15" customHeight="1" x14ac:dyDescent="0.2"/>
    <row r="805" spans="2:5" ht="15" customHeight="1" x14ac:dyDescent="0.2"/>
    <row r="806" spans="2:5" ht="15" customHeight="1" x14ac:dyDescent="0.2"/>
    <row r="807" spans="2:5" ht="15" customHeight="1" x14ac:dyDescent="0.2"/>
    <row r="808" spans="2:5" ht="15" customHeight="1" x14ac:dyDescent="0.2"/>
    <row r="809" spans="2:5" ht="15" customHeight="1" x14ac:dyDescent="0.2"/>
    <row r="810" spans="2:5" ht="15" customHeight="1" x14ac:dyDescent="0.2"/>
    <row r="811" spans="2:5" ht="15" customHeight="1" x14ac:dyDescent="0.2"/>
    <row r="812" spans="2:5" ht="15" customHeight="1" x14ac:dyDescent="0.2"/>
    <row r="813" spans="2:5" ht="15" customHeight="1" x14ac:dyDescent="0.2"/>
    <row r="814" spans="2:5" ht="15" customHeight="1" x14ac:dyDescent="0.2"/>
    <row r="815" spans="2:5" ht="15" customHeight="1" x14ac:dyDescent="0.2"/>
    <row r="816" spans="2:5"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row r="996" ht="15" customHeight="1" x14ac:dyDescent="0.2"/>
    <row r="997" ht="15" customHeight="1" x14ac:dyDescent="0.2"/>
    <row r="998" ht="15" customHeight="1" x14ac:dyDescent="0.2"/>
    <row r="999" ht="15" customHeight="1" x14ac:dyDescent="0.2"/>
    <row r="1000" ht="15" customHeight="1" x14ac:dyDescent="0.2"/>
    <row r="1001" ht="15" customHeight="1" x14ac:dyDescent="0.2"/>
    <row r="1002" ht="15" customHeight="1" x14ac:dyDescent="0.2"/>
    <row r="1003" ht="15" customHeight="1" x14ac:dyDescent="0.2"/>
    <row r="1004" ht="15" customHeight="1" x14ac:dyDescent="0.2"/>
    <row r="1005" ht="15" customHeight="1" x14ac:dyDescent="0.2"/>
    <row r="1006" ht="15" customHeight="1" x14ac:dyDescent="0.2"/>
    <row r="1007" ht="15" customHeight="1" x14ac:dyDescent="0.2"/>
    <row r="1008" ht="15" customHeight="1" x14ac:dyDescent="0.2"/>
    <row r="1009" ht="15" customHeight="1" x14ac:dyDescent="0.2"/>
    <row r="1010" ht="15" customHeight="1" x14ac:dyDescent="0.2"/>
    <row r="1011" ht="15" customHeight="1" x14ac:dyDescent="0.2"/>
    <row r="1012" ht="15" customHeight="1" x14ac:dyDescent="0.2"/>
    <row r="1013" ht="15" customHeight="1" x14ac:dyDescent="0.2"/>
    <row r="1014" ht="15" customHeight="1" x14ac:dyDescent="0.2"/>
    <row r="1015" ht="15" customHeight="1" x14ac:dyDescent="0.2"/>
    <row r="1016" ht="15" customHeight="1" x14ac:dyDescent="0.2"/>
    <row r="1017" ht="15" customHeight="1" x14ac:dyDescent="0.2"/>
    <row r="1018" ht="15" customHeight="1" x14ac:dyDescent="0.2"/>
    <row r="1019" ht="15" customHeight="1" x14ac:dyDescent="0.2"/>
    <row r="1020" ht="15" customHeight="1" x14ac:dyDescent="0.2"/>
    <row r="1021" ht="15" customHeight="1" x14ac:dyDescent="0.2"/>
    <row r="1022" ht="15" customHeight="1" x14ac:dyDescent="0.2"/>
    <row r="1023" ht="15" customHeight="1" x14ac:dyDescent="0.2"/>
    <row r="1024" ht="15" customHeight="1" x14ac:dyDescent="0.2"/>
    <row r="1025" ht="15" customHeight="1" x14ac:dyDescent="0.2"/>
    <row r="1026" ht="15" customHeight="1" x14ac:dyDescent="0.2"/>
    <row r="1027" ht="15" customHeight="1" x14ac:dyDescent="0.2"/>
    <row r="1028" ht="15" customHeight="1" x14ac:dyDescent="0.2"/>
    <row r="1029" ht="15" customHeight="1" x14ac:dyDescent="0.2"/>
    <row r="1030" ht="15" customHeight="1" x14ac:dyDescent="0.2"/>
    <row r="1031" ht="15" customHeight="1" x14ac:dyDescent="0.2"/>
    <row r="1032" ht="15" customHeight="1" x14ac:dyDescent="0.2"/>
    <row r="1033" ht="15" customHeight="1" x14ac:dyDescent="0.2"/>
    <row r="1034" ht="15" customHeight="1" x14ac:dyDescent="0.2"/>
    <row r="1035" ht="15" customHeight="1" x14ac:dyDescent="0.2"/>
    <row r="1036" ht="15" customHeight="1" x14ac:dyDescent="0.2"/>
    <row r="1037" ht="15" customHeight="1" x14ac:dyDescent="0.2"/>
    <row r="1038" ht="15" customHeight="1" x14ac:dyDescent="0.2"/>
    <row r="1039" ht="15" customHeight="1" x14ac:dyDescent="0.2"/>
    <row r="1040" ht="15" customHeight="1" x14ac:dyDescent="0.2"/>
    <row r="1041" ht="15" customHeight="1" x14ac:dyDescent="0.2"/>
    <row r="1042" ht="15" customHeight="1" x14ac:dyDescent="0.2"/>
    <row r="1043" ht="15" customHeight="1" x14ac:dyDescent="0.2"/>
    <row r="1044" ht="15" customHeight="1" x14ac:dyDescent="0.2"/>
    <row r="1045" ht="15" customHeight="1" x14ac:dyDescent="0.2"/>
    <row r="1046" ht="15" customHeight="1" x14ac:dyDescent="0.2"/>
    <row r="1047" ht="15" customHeight="1" x14ac:dyDescent="0.2"/>
    <row r="1048" ht="15" customHeight="1" x14ac:dyDescent="0.2"/>
    <row r="1049" ht="15" customHeight="1" x14ac:dyDescent="0.2"/>
    <row r="1050" ht="15" customHeight="1" x14ac:dyDescent="0.2"/>
    <row r="1051" ht="15" customHeight="1" x14ac:dyDescent="0.2"/>
    <row r="1052" ht="15" customHeight="1" x14ac:dyDescent="0.2"/>
    <row r="1053" ht="15" customHeight="1" x14ac:dyDescent="0.2"/>
    <row r="1054" ht="15" customHeight="1" x14ac:dyDescent="0.2"/>
    <row r="1055" ht="15" customHeight="1" x14ac:dyDescent="0.2"/>
    <row r="1056" ht="15" customHeight="1" x14ac:dyDescent="0.2"/>
    <row r="1057" ht="15" customHeight="1" x14ac:dyDescent="0.2"/>
    <row r="1058" ht="15" customHeight="1" x14ac:dyDescent="0.2"/>
    <row r="1059" ht="15" customHeight="1" x14ac:dyDescent="0.2"/>
    <row r="1060" ht="15" customHeight="1" x14ac:dyDescent="0.2"/>
    <row r="1061" ht="15" customHeight="1" x14ac:dyDescent="0.2"/>
    <row r="1062" ht="15" customHeight="1" x14ac:dyDescent="0.2"/>
    <row r="1063" ht="15" customHeight="1" x14ac:dyDescent="0.2"/>
    <row r="1064" ht="15" customHeight="1" x14ac:dyDescent="0.2"/>
    <row r="1065" ht="15" customHeight="1" x14ac:dyDescent="0.2"/>
    <row r="1066" ht="15" customHeight="1" x14ac:dyDescent="0.2"/>
    <row r="1067" ht="15" customHeight="1" x14ac:dyDescent="0.2"/>
    <row r="1068" ht="15" customHeight="1" x14ac:dyDescent="0.2"/>
    <row r="1069" ht="15" customHeight="1" x14ac:dyDescent="0.2"/>
    <row r="1070" ht="15" customHeight="1" x14ac:dyDescent="0.2"/>
    <row r="1071" ht="15" customHeight="1" x14ac:dyDescent="0.2"/>
    <row r="1072" ht="15" customHeight="1" x14ac:dyDescent="0.2"/>
    <row r="1073" ht="15" customHeight="1" x14ac:dyDescent="0.2"/>
    <row r="1074" ht="15" customHeight="1" x14ac:dyDescent="0.2"/>
    <row r="1075" ht="15" customHeight="1" x14ac:dyDescent="0.2"/>
    <row r="1076" ht="15" customHeight="1" x14ac:dyDescent="0.2"/>
    <row r="1077" ht="15" customHeight="1" x14ac:dyDescent="0.2"/>
    <row r="1078" ht="15" customHeight="1" x14ac:dyDescent="0.2"/>
    <row r="1079" ht="15" customHeight="1" x14ac:dyDescent="0.2"/>
    <row r="1080" ht="15" customHeight="1" x14ac:dyDescent="0.2"/>
    <row r="1081" ht="15" customHeight="1" x14ac:dyDescent="0.2"/>
    <row r="1082" ht="15" customHeight="1" x14ac:dyDescent="0.2"/>
    <row r="1083" ht="15" customHeight="1" x14ac:dyDescent="0.2"/>
    <row r="1084" ht="15" customHeight="1" x14ac:dyDescent="0.2"/>
    <row r="1085" ht="15" customHeight="1" x14ac:dyDescent="0.2"/>
    <row r="1086" ht="15" customHeight="1" x14ac:dyDescent="0.2"/>
    <row r="1087" ht="15" customHeight="1" x14ac:dyDescent="0.2"/>
    <row r="1088" ht="15" customHeight="1" x14ac:dyDescent="0.2"/>
    <row r="1089" ht="15" customHeight="1" x14ac:dyDescent="0.2"/>
    <row r="1090" ht="15" customHeight="1" x14ac:dyDescent="0.2"/>
    <row r="1091" ht="15" customHeight="1" x14ac:dyDescent="0.2"/>
    <row r="1092" ht="15" customHeight="1" x14ac:dyDescent="0.2"/>
    <row r="1093" ht="15" customHeight="1" x14ac:dyDescent="0.2"/>
    <row r="1094" ht="15" customHeight="1" x14ac:dyDescent="0.2"/>
    <row r="1095" ht="15" customHeight="1" x14ac:dyDescent="0.2"/>
    <row r="1096" ht="15" customHeight="1" x14ac:dyDescent="0.2"/>
    <row r="1097" ht="15" customHeight="1" x14ac:dyDescent="0.2"/>
    <row r="1098" ht="15" customHeight="1" x14ac:dyDescent="0.2"/>
    <row r="1099" ht="15" customHeight="1" x14ac:dyDescent="0.2"/>
    <row r="1100" ht="15" customHeight="1" x14ac:dyDescent="0.2"/>
    <row r="1101" ht="15" customHeight="1" x14ac:dyDescent="0.2"/>
    <row r="1102" ht="15" customHeight="1" x14ac:dyDescent="0.2"/>
    <row r="1103" ht="15" customHeight="1" x14ac:dyDescent="0.2"/>
    <row r="1104" ht="15" customHeight="1" x14ac:dyDescent="0.2"/>
    <row r="1105" ht="15" customHeight="1" x14ac:dyDescent="0.2"/>
    <row r="1106" ht="15" customHeight="1" x14ac:dyDescent="0.2"/>
    <row r="1107" ht="15" customHeight="1" x14ac:dyDescent="0.2"/>
    <row r="1108" ht="15" customHeight="1" x14ac:dyDescent="0.2"/>
    <row r="1109" ht="15" customHeight="1" x14ac:dyDescent="0.2"/>
    <row r="1110" ht="15" customHeight="1" x14ac:dyDescent="0.2"/>
    <row r="1111" ht="15" customHeight="1" x14ac:dyDescent="0.2"/>
    <row r="1112" ht="15" customHeight="1" x14ac:dyDescent="0.2"/>
    <row r="1113" ht="15" customHeight="1" x14ac:dyDescent="0.2"/>
    <row r="1114" ht="15" customHeight="1" x14ac:dyDescent="0.2"/>
    <row r="1115" ht="15" customHeight="1" x14ac:dyDescent="0.2"/>
    <row r="1116" ht="15" customHeight="1" x14ac:dyDescent="0.2"/>
    <row r="1117" ht="15" customHeight="1" x14ac:dyDescent="0.2"/>
    <row r="1118" ht="15" customHeight="1" x14ac:dyDescent="0.2"/>
    <row r="1119" ht="15" customHeight="1" x14ac:dyDescent="0.2"/>
    <row r="1120"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row r="1194" ht="15" customHeight="1" x14ac:dyDescent="0.2"/>
    <row r="1195" ht="15" customHeight="1" x14ac:dyDescent="0.2"/>
    <row r="1196" ht="15" customHeight="1" x14ac:dyDescent="0.2"/>
    <row r="1197" ht="15" customHeight="1" x14ac:dyDescent="0.2"/>
    <row r="1198" ht="15" customHeight="1" x14ac:dyDescent="0.2"/>
    <row r="1199" ht="15" customHeight="1" x14ac:dyDescent="0.2"/>
    <row r="1200" ht="15" customHeight="1" x14ac:dyDescent="0.2"/>
    <row r="1201" ht="15" customHeight="1" x14ac:dyDescent="0.2"/>
    <row r="1202" ht="15" customHeight="1" x14ac:dyDescent="0.2"/>
    <row r="1203" ht="15" customHeight="1" x14ac:dyDescent="0.2"/>
    <row r="1204" ht="15" customHeight="1" x14ac:dyDescent="0.2"/>
    <row r="1205" ht="15" customHeight="1" x14ac:dyDescent="0.2"/>
    <row r="1206" ht="15" customHeight="1" x14ac:dyDescent="0.2"/>
    <row r="1207" ht="15" customHeight="1" x14ac:dyDescent="0.2"/>
    <row r="1208" ht="15" customHeight="1" x14ac:dyDescent="0.2"/>
    <row r="1209" ht="15" customHeight="1" x14ac:dyDescent="0.2"/>
    <row r="1210" ht="15" customHeight="1" x14ac:dyDescent="0.2"/>
    <row r="1211" ht="15" customHeight="1" x14ac:dyDescent="0.2"/>
    <row r="1212" ht="15" customHeight="1" x14ac:dyDescent="0.2"/>
    <row r="1213" ht="15" customHeight="1" x14ac:dyDescent="0.2"/>
    <row r="1214" ht="15" customHeight="1" x14ac:dyDescent="0.2"/>
    <row r="1215" ht="15" customHeight="1" x14ac:dyDescent="0.2"/>
    <row r="1216" ht="15" customHeight="1" x14ac:dyDescent="0.2"/>
    <row r="1217" ht="15" customHeight="1" x14ac:dyDescent="0.2"/>
    <row r="1218" ht="15" customHeight="1" x14ac:dyDescent="0.2"/>
    <row r="1219" ht="15" customHeight="1" x14ac:dyDescent="0.2"/>
    <row r="1220" ht="15" customHeight="1" x14ac:dyDescent="0.2"/>
    <row r="1221" ht="15" customHeight="1" x14ac:dyDescent="0.2"/>
    <row r="1222" ht="15" customHeight="1" x14ac:dyDescent="0.2"/>
    <row r="1223" ht="15" customHeight="1" x14ac:dyDescent="0.2"/>
    <row r="1224" ht="15" customHeight="1" x14ac:dyDescent="0.2"/>
    <row r="1225" ht="15" customHeight="1" x14ac:dyDescent="0.2"/>
    <row r="1226" ht="15" customHeight="1" x14ac:dyDescent="0.2"/>
    <row r="1227" ht="15" customHeight="1" x14ac:dyDescent="0.2"/>
    <row r="1228" ht="15" customHeight="1" x14ac:dyDescent="0.2"/>
    <row r="1229" ht="15" customHeight="1" x14ac:dyDescent="0.2"/>
    <row r="1230" ht="15" customHeight="1" x14ac:dyDescent="0.2"/>
    <row r="1231" ht="15" customHeight="1" x14ac:dyDescent="0.2"/>
    <row r="1232" ht="15" customHeight="1" x14ac:dyDescent="0.2"/>
    <row r="1233" ht="15" customHeight="1" x14ac:dyDescent="0.2"/>
    <row r="1234" ht="15" customHeight="1" x14ac:dyDescent="0.2"/>
    <row r="1235" ht="15" customHeight="1" x14ac:dyDescent="0.2"/>
    <row r="1236" ht="15" customHeight="1" x14ac:dyDescent="0.2"/>
    <row r="1237" ht="15" customHeight="1" x14ac:dyDescent="0.2"/>
    <row r="1238" ht="15" customHeight="1" x14ac:dyDescent="0.2"/>
    <row r="1239" ht="15" customHeight="1" x14ac:dyDescent="0.2"/>
    <row r="1240" ht="15" customHeight="1" x14ac:dyDescent="0.2"/>
    <row r="1241" ht="15" customHeight="1" x14ac:dyDescent="0.2"/>
    <row r="1242" ht="15" customHeight="1" x14ac:dyDescent="0.2"/>
    <row r="1243" ht="15" customHeight="1" x14ac:dyDescent="0.2"/>
    <row r="1244" ht="15" customHeight="1" x14ac:dyDescent="0.2"/>
    <row r="1245" ht="15" customHeight="1" x14ac:dyDescent="0.2"/>
    <row r="1246" ht="15" customHeight="1" x14ac:dyDescent="0.2"/>
    <row r="1247" ht="15" customHeight="1" x14ac:dyDescent="0.2"/>
    <row r="1248" ht="15" customHeight="1" x14ac:dyDescent="0.2"/>
    <row r="1249" ht="15" customHeight="1" x14ac:dyDescent="0.2"/>
    <row r="1250" ht="15" customHeight="1" x14ac:dyDescent="0.2"/>
    <row r="1251" ht="15" customHeight="1" x14ac:dyDescent="0.2"/>
    <row r="1252" ht="15" customHeight="1" x14ac:dyDescent="0.2"/>
    <row r="1253" ht="15" customHeight="1" x14ac:dyDescent="0.2"/>
    <row r="1254" ht="15" customHeight="1" x14ac:dyDescent="0.2"/>
    <row r="1255" ht="15" customHeight="1" x14ac:dyDescent="0.2"/>
    <row r="1256" ht="15" customHeight="1" x14ac:dyDescent="0.2"/>
    <row r="1257" ht="15" customHeight="1" x14ac:dyDescent="0.2"/>
    <row r="1258" ht="15" customHeight="1" x14ac:dyDescent="0.2"/>
    <row r="1259" ht="15" customHeight="1" x14ac:dyDescent="0.2"/>
    <row r="1260" ht="15" customHeight="1" x14ac:dyDescent="0.2"/>
    <row r="1261" ht="15" customHeight="1" x14ac:dyDescent="0.2"/>
    <row r="1262" ht="15" customHeight="1" x14ac:dyDescent="0.2"/>
    <row r="1263" ht="15" customHeight="1" x14ac:dyDescent="0.2"/>
    <row r="1264" ht="15" customHeight="1" x14ac:dyDescent="0.2"/>
    <row r="1265" ht="15" customHeight="1" x14ac:dyDescent="0.2"/>
    <row r="1266" ht="15" customHeight="1" x14ac:dyDescent="0.2"/>
    <row r="1267" ht="15" customHeight="1" x14ac:dyDescent="0.2"/>
    <row r="1268" ht="15" customHeight="1" x14ac:dyDescent="0.2"/>
    <row r="1269" ht="15" customHeight="1" x14ac:dyDescent="0.2"/>
    <row r="1270" ht="15" customHeight="1" x14ac:dyDescent="0.2"/>
    <row r="1271" ht="15" customHeight="1" x14ac:dyDescent="0.2"/>
    <row r="1272" ht="15" customHeight="1" x14ac:dyDescent="0.2"/>
    <row r="1273" ht="15" customHeight="1" x14ac:dyDescent="0.2"/>
    <row r="1274" ht="15" customHeight="1" x14ac:dyDescent="0.2"/>
    <row r="1275" ht="15" customHeight="1" x14ac:dyDescent="0.2"/>
    <row r="1276" ht="15" customHeight="1" x14ac:dyDescent="0.2"/>
    <row r="1277" ht="15" customHeight="1" x14ac:dyDescent="0.2"/>
    <row r="1278" ht="15" customHeight="1" x14ac:dyDescent="0.2"/>
    <row r="1279" ht="15" customHeight="1" x14ac:dyDescent="0.2"/>
    <row r="1280" ht="15" customHeight="1" x14ac:dyDescent="0.2"/>
    <row r="1281" ht="15" customHeight="1" x14ac:dyDescent="0.2"/>
    <row r="1282" ht="15" customHeight="1" x14ac:dyDescent="0.2"/>
    <row r="1283" ht="15" customHeight="1" x14ac:dyDescent="0.2"/>
    <row r="1284" ht="15" customHeight="1" x14ac:dyDescent="0.2"/>
    <row r="1285" ht="15" customHeight="1" x14ac:dyDescent="0.2"/>
    <row r="1286" ht="15" customHeight="1" x14ac:dyDescent="0.2"/>
    <row r="1287" ht="15" customHeight="1" x14ac:dyDescent="0.2"/>
    <row r="1288" ht="15" customHeight="1" x14ac:dyDescent="0.2"/>
    <row r="1289" ht="15" customHeight="1" x14ac:dyDescent="0.2"/>
    <row r="1290" ht="15" customHeight="1" x14ac:dyDescent="0.2"/>
    <row r="1291" ht="15" customHeight="1" x14ac:dyDescent="0.2"/>
    <row r="1292" ht="15" customHeight="1" x14ac:dyDescent="0.2"/>
    <row r="1293" ht="15" customHeight="1" x14ac:dyDescent="0.2"/>
    <row r="1294" ht="15" customHeight="1" x14ac:dyDescent="0.2"/>
    <row r="1295" ht="15" customHeight="1" x14ac:dyDescent="0.2"/>
    <row r="1296" ht="15" customHeight="1" x14ac:dyDescent="0.2"/>
    <row r="1297" ht="15" customHeight="1" x14ac:dyDescent="0.2"/>
    <row r="1298" ht="15" customHeight="1" x14ac:dyDescent="0.2"/>
    <row r="1299" ht="15" customHeight="1" x14ac:dyDescent="0.2"/>
    <row r="1300" ht="15" customHeight="1" x14ac:dyDescent="0.2"/>
    <row r="1301" ht="15" customHeight="1" x14ac:dyDescent="0.2"/>
    <row r="1302" ht="15" customHeight="1" x14ac:dyDescent="0.2"/>
    <row r="1303" ht="15" customHeight="1" x14ac:dyDescent="0.2"/>
    <row r="1304" ht="15" customHeight="1" x14ac:dyDescent="0.2"/>
    <row r="1305" ht="15" customHeight="1" x14ac:dyDescent="0.2"/>
    <row r="1306" ht="15" customHeight="1" x14ac:dyDescent="0.2"/>
    <row r="1307" ht="15" customHeight="1" x14ac:dyDescent="0.2"/>
    <row r="1308" ht="15" customHeight="1" x14ac:dyDescent="0.2"/>
    <row r="1309" ht="15" customHeight="1" x14ac:dyDescent="0.2"/>
    <row r="1310" ht="15" customHeight="1" x14ac:dyDescent="0.2"/>
    <row r="1311" ht="15" customHeight="1" x14ac:dyDescent="0.2"/>
    <row r="1312" ht="15" customHeight="1" x14ac:dyDescent="0.2"/>
    <row r="1313" ht="15" customHeight="1" x14ac:dyDescent="0.2"/>
    <row r="1314" ht="15" customHeight="1" x14ac:dyDescent="0.2"/>
    <row r="1315" ht="15" customHeight="1" x14ac:dyDescent="0.2"/>
    <row r="1316" ht="15" customHeight="1" x14ac:dyDescent="0.2"/>
    <row r="1317" ht="15" customHeight="1" x14ac:dyDescent="0.2"/>
    <row r="1318" ht="15" customHeight="1" x14ac:dyDescent="0.2"/>
    <row r="1319" ht="15" customHeight="1" x14ac:dyDescent="0.2"/>
    <row r="1320" ht="15" customHeight="1" x14ac:dyDescent="0.2"/>
    <row r="1321" ht="15" customHeight="1" x14ac:dyDescent="0.2"/>
    <row r="1322" ht="15" customHeight="1" x14ac:dyDescent="0.2"/>
    <row r="1323" ht="15" customHeight="1" x14ac:dyDescent="0.2"/>
    <row r="1324" ht="15" customHeight="1" x14ac:dyDescent="0.2"/>
    <row r="1325" ht="15" customHeight="1" x14ac:dyDescent="0.2"/>
    <row r="1326" ht="15" customHeight="1" x14ac:dyDescent="0.2"/>
    <row r="1327" ht="15" customHeight="1" x14ac:dyDescent="0.2"/>
    <row r="1328" ht="15" customHeight="1" x14ac:dyDescent="0.2"/>
    <row r="1329" ht="15" customHeight="1" x14ac:dyDescent="0.2"/>
    <row r="1330" ht="15" customHeight="1" x14ac:dyDescent="0.2"/>
    <row r="1331" ht="15" customHeight="1" x14ac:dyDescent="0.2"/>
    <row r="1332" ht="15" customHeight="1" x14ac:dyDescent="0.2"/>
    <row r="1333" ht="15" customHeight="1" x14ac:dyDescent="0.2"/>
    <row r="1334" ht="15" customHeight="1" x14ac:dyDescent="0.2"/>
    <row r="1335" ht="15" customHeight="1" x14ac:dyDescent="0.2"/>
    <row r="1336" ht="15" customHeight="1" x14ac:dyDescent="0.2"/>
    <row r="1337" ht="15" customHeight="1" x14ac:dyDescent="0.2"/>
    <row r="1338" ht="15" customHeight="1" x14ac:dyDescent="0.2"/>
    <row r="1339" ht="15" customHeight="1" x14ac:dyDescent="0.2"/>
    <row r="1340" ht="15" customHeight="1" x14ac:dyDescent="0.2"/>
    <row r="1341" ht="15" customHeight="1" x14ac:dyDescent="0.2"/>
    <row r="1342" ht="15" customHeight="1" x14ac:dyDescent="0.2"/>
    <row r="1343" ht="15" customHeight="1" x14ac:dyDescent="0.2"/>
    <row r="1344" ht="15" customHeight="1" x14ac:dyDescent="0.2"/>
    <row r="1345" ht="15" customHeight="1" x14ac:dyDescent="0.2"/>
    <row r="1346" ht="15" customHeight="1" x14ac:dyDescent="0.2"/>
    <row r="1347" ht="15" customHeight="1" x14ac:dyDescent="0.2"/>
    <row r="1348" ht="15" customHeight="1" x14ac:dyDescent="0.2"/>
    <row r="1349" ht="15" customHeight="1" x14ac:dyDescent="0.2"/>
    <row r="1350" ht="15" customHeight="1" x14ac:dyDescent="0.2"/>
    <row r="1351" ht="15" customHeight="1" x14ac:dyDescent="0.2"/>
    <row r="1352" ht="15" customHeight="1" x14ac:dyDescent="0.2"/>
    <row r="1353" ht="15" customHeight="1" x14ac:dyDescent="0.2"/>
    <row r="1354" ht="15" customHeight="1" x14ac:dyDescent="0.2"/>
    <row r="1355" ht="15" customHeight="1" x14ac:dyDescent="0.2"/>
    <row r="1356" ht="15" customHeight="1" x14ac:dyDescent="0.2"/>
    <row r="1357" ht="15" customHeight="1" x14ac:dyDescent="0.2"/>
    <row r="1358" ht="15" customHeight="1" x14ac:dyDescent="0.2"/>
    <row r="1359" ht="15" customHeight="1" x14ac:dyDescent="0.2"/>
    <row r="1360" ht="15" customHeight="1" x14ac:dyDescent="0.2"/>
    <row r="1361" ht="15" customHeight="1" x14ac:dyDescent="0.2"/>
    <row r="1362" ht="15" customHeight="1" x14ac:dyDescent="0.2"/>
    <row r="1363" ht="15" customHeight="1" x14ac:dyDescent="0.2"/>
    <row r="1364" ht="15" customHeight="1" x14ac:dyDescent="0.2"/>
    <row r="1365" ht="15" customHeight="1" x14ac:dyDescent="0.2"/>
    <row r="1366" ht="15" customHeight="1" x14ac:dyDescent="0.2"/>
    <row r="1367" ht="15" customHeight="1" x14ac:dyDescent="0.2"/>
    <row r="1368" ht="15" customHeight="1" x14ac:dyDescent="0.2"/>
    <row r="1369" ht="15" customHeight="1" x14ac:dyDescent="0.2"/>
    <row r="1370" ht="15" customHeight="1" x14ac:dyDescent="0.2"/>
    <row r="1371" ht="15" customHeight="1" x14ac:dyDescent="0.2"/>
    <row r="1372" ht="15" customHeight="1" x14ac:dyDescent="0.2"/>
    <row r="1373" ht="15" customHeight="1" x14ac:dyDescent="0.2"/>
    <row r="1374" ht="15" customHeight="1" x14ac:dyDescent="0.2"/>
    <row r="1375" ht="15" customHeight="1" x14ac:dyDescent="0.2"/>
    <row r="1376" ht="15" customHeight="1" x14ac:dyDescent="0.2"/>
    <row r="1377" ht="15" customHeight="1" x14ac:dyDescent="0.2"/>
    <row r="1378" ht="15" customHeight="1" x14ac:dyDescent="0.2"/>
    <row r="1379" ht="15" customHeight="1" x14ac:dyDescent="0.2"/>
    <row r="1380" ht="15" customHeight="1" x14ac:dyDescent="0.2"/>
    <row r="1381" ht="15" customHeight="1" x14ac:dyDescent="0.2"/>
    <row r="1382" ht="15" customHeight="1" x14ac:dyDescent="0.2"/>
    <row r="1383" ht="15" customHeight="1" x14ac:dyDescent="0.2"/>
    <row r="1384" ht="15" customHeight="1" x14ac:dyDescent="0.2"/>
    <row r="1385" ht="15" customHeight="1" x14ac:dyDescent="0.2"/>
    <row r="1386" ht="15" customHeight="1" x14ac:dyDescent="0.2"/>
    <row r="1387" ht="15" customHeight="1" x14ac:dyDescent="0.2"/>
    <row r="1388" ht="15" customHeight="1" x14ac:dyDescent="0.2"/>
    <row r="1389" ht="15" customHeight="1" x14ac:dyDescent="0.2"/>
    <row r="1390" ht="15" customHeight="1" x14ac:dyDescent="0.2"/>
    <row r="1391" ht="15" customHeight="1" x14ac:dyDescent="0.2"/>
    <row r="1392" ht="15" customHeight="1" x14ac:dyDescent="0.2"/>
    <row r="1393" ht="15" customHeight="1" x14ac:dyDescent="0.2"/>
    <row r="1394" ht="15" customHeight="1" x14ac:dyDescent="0.2"/>
    <row r="1395" ht="15" customHeight="1" x14ac:dyDescent="0.2"/>
    <row r="1396" ht="15" customHeight="1" x14ac:dyDescent="0.2"/>
    <row r="1397" ht="15" customHeight="1" x14ac:dyDescent="0.2"/>
    <row r="1398" ht="15" customHeight="1" x14ac:dyDescent="0.2"/>
    <row r="1399" ht="15" customHeight="1" x14ac:dyDescent="0.2"/>
    <row r="1400" ht="15" customHeight="1" x14ac:dyDescent="0.2"/>
    <row r="1401" ht="15" customHeight="1" x14ac:dyDescent="0.2"/>
    <row r="1402" ht="15" customHeight="1" x14ac:dyDescent="0.2"/>
    <row r="1403" ht="15" customHeight="1" x14ac:dyDescent="0.2"/>
    <row r="1404" ht="15" customHeight="1" x14ac:dyDescent="0.2"/>
    <row r="1405" ht="15" customHeight="1" x14ac:dyDescent="0.2"/>
    <row r="1406" ht="15" customHeight="1" x14ac:dyDescent="0.2"/>
    <row r="1407" ht="15" customHeight="1" x14ac:dyDescent="0.2"/>
    <row r="1408" ht="15" customHeight="1" x14ac:dyDescent="0.2"/>
    <row r="1409" ht="15" customHeight="1" x14ac:dyDescent="0.2"/>
    <row r="1410" ht="15" customHeight="1" x14ac:dyDescent="0.2"/>
    <row r="1411" ht="15" customHeight="1" x14ac:dyDescent="0.2"/>
    <row r="1412" ht="15" customHeight="1" x14ac:dyDescent="0.2"/>
    <row r="1413" ht="15" customHeight="1" x14ac:dyDescent="0.2"/>
    <row r="1414" ht="15" customHeight="1" x14ac:dyDescent="0.2"/>
    <row r="1415" ht="15" customHeight="1" x14ac:dyDescent="0.2"/>
    <row r="1416" ht="15" customHeight="1" x14ac:dyDescent="0.2"/>
    <row r="1417" ht="15" customHeight="1" x14ac:dyDescent="0.2"/>
    <row r="1418" ht="15" customHeight="1" x14ac:dyDescent="0.2"/>
    <row r="1419" ht="15" customHeight="1" x14ac:dyDescent="0.2"/>
    <row r="1420" ht="15" customHeight="1" x14ac:dyDescent="0.2"/>
    <row r="1421" ht="15" customHeight="1" x14ac:dyDescent="0.2"/>
    <row r="1422" ht="15" customHeight="1" x14ac:dyDescent="0.2"/>
    <row r="1423" ht="15" customHeight="1" x14ac:dyDescent="0.2"/>
    <row r="1424" ht="15" customHeight="1" x14ac:dyDescent="0.2"/>
    <row r="1425" ht="15" customHeight="1" x14ac:dyDescent="0.2"/>
    <row r="1426" ht="15" customHeight="1" x14ac:dyDescent="0.2"/>
    <row r="1427" ht="15" customHeight="1" x14ac:dyDescent="0.2"/>
    <row r="1428" ht="15" customHeight="1" x14ac:dyDescent="0.2"/>
    <row r="1429" ht="15" customHeight="1" x14ac:dyDescent="0.2"/>
    <row r="1430" ht="15" customHeight="1" x14ac:dyDescent="0.2"/>
    <row r="1431" ht="15" customHeight="1" x14ac:dyDescent="0.2"/>
    <row r="1432" ht="15" customHeight="1" x14ac:dyDescent="0.2"/>
    <row r="1433" ht="15" customHeight="1" x14ac:dyDescent="0.2"/>
    <row r="1434" ht="15" customHeight="1" x14ac:dyDescent="0.2"/>
    <row r="1435" ht="15" customHeight="1" x14ac:dyDescent="0.2"/>
    <row r="1436" ht="15" customHeight="1" x14ac:dyDescent="0.2"/>
    <row r="1437" ht="15" customHeight="1" x14ac:dyDescent="0.2"/>
    <row r="1438" ht="15" customHeight="1" x14ac:dyDescent="0.2"/>
    <row r="1439" ht="15" customHeight="1" x14ac:dyDescent="0.2"/>
    <row r="1440" ht="15" customHeight="1" x14ac:dyDescent="0.2"/>
    <row r="1441" ht="15" customHeight="1" x14ac:dyDescent="0.2"/>
    <row r="1442" ht="15" customHeight="1" x14ac:dyDescent="0.2"/>
    <row r="1443" ht="15" customHeight="1" x14ac:dyDescent="0.2"/>
    <row r="1444" ht="15" customHeight="1" x14ac:dyDescent="0.2"/>
    <row r="1445" ht="15" customHeight="1" x14ac:dyDescent="0.2"/>
    <row r="1446" ht="15" customHeight="1" x14ac:dyDescent="0.2"/>
    <row r="1447" ht="15" customHeight="1" x14ac:dyDescent="0.2"/>
    <row r="1448" ht="15" customHeight="1" x14ac:dyDescent="0.2"/>
    <row r="1449" ht="15" customHeight="1" x14ac:dyDescent="0.2"/>
    <row r="1450" ht="15" customHeight="1" x14ac:dyDescent="0.2"/>
    <row r="1451" ht="15" customHeight="1" x14ac:dyDescent="0.2"/>
    <row r="1452" ht="15" customHeight="1" x14ac:dyDescent="0.2"/>
    <row r="1453" ht="15" customHeight="1" x14ac:dyDescent="0.2"/>
    <row r="1454" ht="15" customHeight="1" x14ac:dyDescent="0.2"/>
    <row r="1455" ht="15" customHeight="1" x14ac:dyDescent="0.2"/>
    <row r="1456" ht="15" customHeight="1" x14ac:dyDescent="0.2"/>
    <row r="1457" ht="15" customHeight="1" x14ac:dyDescent="0.2"/>
    <row r="1458" ht="15" customHeight="1" x14ac:dyDescent="0.2"/>
    <row r="1459" ht="15" customHeight="1" x14ac:dyDescent="0.2"/>
    <row r="1460" ht="15" customHeight="1" x14ac:dyDescent="0.2"/>
    <row r="1461" ht="15" customHeight="1" x14ac:dyDescent="0.2"/>
    <row r="1462" ht="15" customHeight="1" x14ac:dyDescent="0.2"/>
    <row r="1463" ht="15" customHeight="1" x14ac:dyDescent="0.2"/>
    <row r="1464" ht="15" customHeight="1" x14ac:dyDescent="0.2"/>
    <row r="1465" ht="15" customHeight="1" x14ac:dyDescent="0.2"/>
    <row r="1466" ht="15" customHeight="1" x14ac:dyDescent="0.2"/>
    <row r="1467" ht="15" customHeight="1" x14ac:dyDescent="0.2"/>
    <row r="1468" ht="15" customHeight="1" x14ac:dyDescent="0.2"/>
    <row r="1469" ht="15" customHeight="1" x14ac:dyDescent="0.2"/>
    <row r="1470" ht="15" customHeight="1" x14ac:dyDescent="0.2"/>
    <row r="1471" ht="15" customHeight="1" x14ac:dyDescent="0.2"/>
    <row r="1472" ht="15" customHeight="1" x14ac:dyDescent="0.2"/>
    <row r="1473" ht="15" customHeight="1" x14ac:dyDescent="0.2"/>
    <row r="1474" ht="15" customHeight="1" x14ac:dyDescent="0.2"/>
    <row r="1475" ht="15" customHeight="1" x14ac:dyDescent="0.2"/>
    <row r="1476" ht="15" customHeight="1" x14ac:dyDescent="0.2"/>
    <row r="1477" ht="15" customHeight="1" x14ac:dyDescent="0.2"/>
    <row r="1478" ht="15" customHeight="1" x14ac:dyDescent="0.2"/>
    <row r="1479" ht="15" customHeight="1" x14ac:dyDescent="0.2"/>
    <row r="1480" ht="15" customHeight="1" x14ac:dyDescent="0.2"/>
    <row r="1481" ht="15" customHeight="1" x14ac:dyDescent="0.2"/>
    <row r="1482" ht="15" customHeight="1" x14ac:dyDescent="0.2"/>
    <row r="1483" ht="15" customHeight="1" x14ac:dyDescent="0.2"/>
    <row r="1484" ht="15" customHeight="1" x14ac:dyDescent="0.2"/>
    <row r="1485" ht="15" customHeight="1" x14ac:dyDescent="0.2"/>
    <row r="1486" ht="15" customHeight="1" x14ac:dyDescent="0.2"/>
    <row r="1487" ht="15" customHeight="1" x14ac:dyDescent="0.2"/>
    <row r="1488" ht="15" customHeight="1" x14ac:dyDescent="0.2"/>
    <row r="1489" ht="15" customHeight="1" x14ac:dyDescent="0.2"/>
    <row r="1490" ht="15" customHeight="1" x14ac:dyDescent="0.2"/>
    <row r="1491" ht="15" customHeight="1" x14ac:dyDescent="0.2"/>
    <row r="1492" ht="15" customHeight="1" x14ac:dyDescent="0.2"/>
    <row r="1493" ht="15" customHeight="1" x14ac:dyDescent="0.2"/>
    <row r="1494" ht="15" customHeight="1" x14ac:dyDescent="0.2"/>
    <row r="1495" ht="15" customHeight="1" x14ac:dyDescent="0.2"/>
    <row r="1496" ht="15" customHeight="1" x14ac:dyDescent="0.2"/>
    <row r="1497" ht="15" customHeight="1" x14ac:dyDescent="0.2"/>
    <row r="1498" ht="15" customHeight="1" x14ac:dyDescent="0.2"/>
    <row r="1499" ht="15" customHeight="1" x14ac:dyDescent="0.2"/>
    <row r="1500" ht="15" customHeight="1" x14ac:dyDescent="0.2"/>
    <row r="1501" ht="15" customHeight="1" x14ac:dyDescent="0.2"/>
    <row r="1502" ht="15" customHeight="1" x14ac:dyDescent="0.2"/>
    <row r="1503" ht="15" customHeight="1" x14ac:dyDescent="0.2"/>
    <row r="1504" ht="15" customHeight="1" x14ac:dyDescent="0.2"/>
    <row r="1505" ht="15" customHeight="1" x14ac:dyDescent="0.2"/>
    <row r="1506" ht="15" customHeight="1" x14ac:dyDescent="0.2"/>
    <row r="1507" ht="15" customHeight="1" x14ac:dyDescent="0.2"/>
    <row r="1508" ht="15" customHeight="1" x14ac:dyDescent="0.2"/>
    <row r="1509" ht="15" customHeight="1" x14ac:dyDescent="0.2"/>
    <row r="1510" ht="15" customHeight="1" x14ac:dyDescent="0.2"/>
    <row r="1511" ht="15" customHeight="1" x14ac:dyDescent="0.2"/>
    <row r="1512" ht="15" customHeight="1" x14ac:dyDescent="0.2"/>
    <row r="1513" ht="15" customHeight="1" x14ac:dyDescent="0.2"/>
    <row r="1514" ht="15" customHeight="1" x14ac:dyDescent="0.2"/>
    <row r="1515" ht="15" customHeight="1" x14ac:dyDescent="0.2"/>
    <row r="1516" ht="15" customHeight="1" x14ac:dyDescent="0.2"/>
    <row r="1517" ht="15" customHeight="1" x14ac:dyDescent="0.2"/>
    <row r="1518" ht="15" customHeight="1" x14ac:dyDescent="0.2"/>
    <row r="1519" ht="15" customHeight="1" x14ac:dyDescent="0.2"/>
    <row r="1520" ht="15" customHeight="1" x14ac:dyDescent="0.2"/>
    <row r="1521" ht="15" customHeight="1" x14ac:dyDescent="0.2"/>
    <row r="1522" ht="15" customHeight="1" x14ac:dyDescent="0.2"/>
    <row r="1523" ht="15" customHeight="1" x14ac:dyDescent="0.2"/>
    <row r="1524" ht="15" customHeight="1" x14ac:dyDescent="0.2"/>
    <row r="1525" ht="15" customHeight="1" x14ac:dyDescent="0.2"/>
    <row r="1526" ht="15" customHeight="1" x14ac:dyDescent="0.2"/>
    <row r="1527" ht="15" customHeight="1" x14ac:dyDescent="0.2"/>
    <row r="1528" ht="15" customHeight="1" x14ac:dyDescent="0.2"/>
    <row r="1529" ht="15" customHeight="1" x14ac:dyDescent="0.2"/>
    <row r="1530" ht="15" customHeight="1" x14ac:dyDescent="0.2"/>
    <row r="1531" ht="15" customHeight="1" x14ac:dyDescent="0.2"/>
    <row r="1532" ht="15" customHeight="1" x14ac:dyDescent="0.2"/>
    <row r="1533" ht="15" customHeight="1" x14ac:dyDescent="0.2"/>
    <row r="1534" ht="15" customHeight="1" x14ac:dyDescent="0.2"/>
    <row r="1535" ht="15" customHeight="1" x14ac:dyDescent="0.2"/>
    <row r="1536" ht="15" customHeight="1" x14ac:dyDescent="0.2"/>
    <row r="1537" ht="15" customHeight="1" x14ac:dyDescent="0.2"/>
    <row r="1538" ht="15" customHeight="1" x14ac:dyDescent="0.2"/>
    <row r="1539" ht="15" customHeight="1" x14ac:dyDescent="0.2"/>
    <row r="1540" ht="15" customHeight="1" x14ac:dyDescent="0.2"/>
    <row r="1541" ht="15" customHeight="1" x14ac:dyDescent="0.2"/>
    <row r="1542" ht="15" customHeight="1" x14ac:dyDescent="0.2"/>
    <row r="1543" ht="15" customHeight="1" x14ac:dyDescent="0.2"/>
    <row r="1544" ht="15" customHeight="1" x14ac:dyDescent="0.2"/>
    <row r="1545" ht="15" customHeight="1" x14ac:dyDescent="0.2"/>
    <row r="1546" ht="15" customHeight="1" x14ac:dyDescent="0.2"/>
    <row r="1547" ht="15" customHeight="1" x14ac:dyDescent="0.2"/>
    <row r="1548" ht="15" customHeight="1" x14ac:dyDescent="0.2"/>
    <row r="1549" ht="15" customHeight="1" x14ac:dyDescent="0.2"/>
    <row r="1550" ht="15" customHeight="1" x14ac:dyDescent="0.2"/>
    <row r="1551" ht="15" customHeight="1" x14ac:dyDescent="0.2"/>
    <row r="1552" ht="15" customHeight="1" x14ac:dyDescent="0.2"/>
    <row r="1553" ht="15" customHeight="1" x14ac:dyDescent="0.2"/>
    <row r="1554" ht="15" customHeight="1" x14ac:dyDescent="0.2"/>
    <row r="1555" ht="15" customHeight="1" x14ac:dyDescent="0.2"/>
    <row r="1556" ht="15" customHeight="1" x14ac:dyDescent="0.2"/>
    <row r="1557" ht="15" customHeight="1" x14ac:dyDescent="0.2"/>
    <row r="1558" ht="15" customHeight="1" x14ac:dyDescent="0.2"/>
    <row r="1559" ht="15" customHeight="1" x14ac:dyDescent="0.2"/>
    <row r="1560" ht="15" customHeight="1" x14ac:dyDescent="0.2"/>
    <row r="1561" ht="15" customHeight="1" x14ac:dyDescent="0.2"/>
    <row r="1562" ht="15" customHeight="1" x14ac:dyDescent="0.2"/>
    <row r="1563" ht="15" customHeight="1" x14ac:dyDescent="0.2"/>
    <row r="1564" ht="15" customHeight="1" x14ac:dyDescent="0.2"/>
    <row r="1565" ht="15" customHeight="1" x14ac:dyDescent="0.2"/>
    <row r="1566" ht="15" customHeight="1" x14ac:dyDescent="0.2"/>
    <row r="1567" ht="15" customHeight="1" x14ac:dyDescent="0.2"/>
    <row r="1568" ht="15" customHeight="1" x14ac:dyDescent="0.2"/>
    <row r="1569" ht="15" customHeight="1" x14ac:dyDescent="0.2"/>
    <row r="1570" ht="15" customHeight="1" x14ac:dyDescent="0.2"/>
    <row r="1571" ht="15" customHeight="1" x14ac:dyDescent="0.2"/>
    <row r="1572" ht="15" customHeight="1" x14ac:dyDescent="0.2"/>
    <row r="1573" ht="15" customHeight="1" x14ac:dyDescent="0.2"/>
    <row r="1574" ht="15" customHeight="1" x14ac:dyDescent="0.2"/>
    <row r="1575" ht="15" customHeight="1" x14ac:dyDescent="0.2"/>
    <row r="1576" ht="15" customHeight="1" x14ac:dyDescent="0.2"/>
    <row r="1577" ht="15" customHeight="1" x14ac:dyDescent="0.2"/>
    <row r="1578" ht="15" customHeight="1" x14ac:dyDescent="0.2"/>
    <row r="1579" ht="15" customHeight="1" x14ac:dyDescent="0.2"/>
    <row r="1580" ht="15" customHeight="1" x14ac:dyDescent="0.2"/>
    <row r="1581" ht="15" customHeight="1" x14ac:dyDescent="0.2"/>
    <row r="1582" ht="15" customHeight="1" x14ac:dyDescent="0.2"/>
    <row r="1583" ht="15" customHeight="1" x14ac:dyDescent="0.2"/>
    <row r="1584" ht="15" customHeight="1" x14ac:dyDescent="0.2"/>
    <row r="1585" ht="15" customHeight="1" x14ac:dyDescent="0.2"/>
    <row r="1586" ht="15" customHeight="1" x14ac:dyDescent="0.2"/>
    <row r="1587" ht="15" customHeight="1" x14ac:dyDescent="0.2"/>
    <row r="1588" ht="15" customHeight="1" x14ac:dyDescent="0.2"/>
    <row r="1589" ht="15" customHeight="1" x14ac:dyDescent="0.2"/>
    <row r="1590" ht="15" customHeight="1" x14ac:dyDescent="0.2"/>
    <row r="1591" ht="15" customHeight="1" x14ac:dyDescent="0.2"/>
    <row r="1592" ht="15" customHeight="1" x14ac:dyDescent="0.2"/>
    <row r="1593" ht="15" customHeight="1" x14ac:dyDescent="0.2"/>
    <row r="1594" ht="15" customHeight="1" x14ac:dyDescent="0.2"/>
    <row r="1595" ht="15" customHeight="1" x14ac:dyDescent="0.2"/>
    <row r="1596" ht="15" customHeight="1" x14ac:dyDescent="0.2"/>
    <row r="1597" ht="15" customHeight="1" x14ac:dyDescent="0.2"/>
    <row r="1598" ht="15" customHeight="1" x14ac:dyDescent="0.2"/>
    <row r="1599" ht="15" customHeight="1" x14ac:dyDescent="0.2"/>
    <row r="1600" ht="15" customHeight="1" x14ac:dyDescent="0.2"/>
    <row r="1601" ht="15" customHeight="1" x14ac:dyDescent="0.2"/>
    <row r="1602" ht="15" customHeight="1" x14ac:dyDescent="0.2"/>
    <row r="1603" ht="15" customHeight="1" x14ac:dyDescent="0.2"/>
    <row r="1604" ht="15" customHeight="1" x14ac:dyDescent="0.2"/>
    <row r="1605" ht="15" customHeight="1" x14ac:dyDescent="0.2"/>
    <row r="1606" ht="15" customHeight="1" x14ac:dyDescent="0.2"/>
    <row r="1607" ht="15" customHeight="1" x14ac:dyDescent="0.2"/>
    <row r="1608" ht="15" customHeight="1" x14ac:dyDescent="0.2"/>
    <row r="1609" ht="15" customHeight="1" x14ac:dyDescent="0.2"/>
    <row r="1610" ht="15" customHeight="1" x14ac:dyDescent="0.2"/>
    <row r="1611" ht="15" customHeight="1" x14ac:dyDescent="0.2"/>
    <row r="1612" ht="15" customHeight="1" x14ac:dyDescent="0.2"/>
    <row r="1613" ht="15" customHeight="1" x14ac:dyDescent="0.2"/>
    <row r="1614" ht="15" customHeight="1" x14ac:dyDescent="0.2"/>
    <row r="1615" ht="15" customHeight="1" x14ac:dyDescent="0.2"/>
    <row r="1616" ht="15" customHeight="1" x14ac:dyDescent="0.2"/>
    <row r="1617" ht="15" customHeight="1" x14ac:dyDescent="0.2"/>
    <row r="1618" ht="15" customHeight="1" x14ac:dyDescent="0.2"/>
    <row r="1619" ht="15" customHeight="1" x14ac:dyDescent="0.2"/>
    <row r="1620" ht="15" customHeight="1" x14ac:dyDescent="0.2"/>
    <row r="1621" ht="15" customHeight="1" x14ac:dyDescent="0.2"/>
    <row r="1622" ht="15" customHeight="1" x14ac:dyDescent="0.2"/>
    <row r="1623" ht="15" customHeight="1" x14ac:dyDescent="0.2"/>
    <row r="1624" ht="15" customHeight="1" x14ac:dyDescent="0.2"/>
    <row r="1625" ht="15" customHeight="1" x14ac:dyDescent="0.2"/>
    <row r="1626" ht="15" customHeight="1" x14ac:dyDescent="0.2"/>
    <row r="1627" ht="15" customHeight="1" x14ac:dyDescent="0.2"/>
    <row r="1628" ht="15" customHeight="1" x14ac:dyDescent="0.2"/>
    <row r="1629" ht="15" customHeight="1" x14ac:dyDescent="0.2"/>
    <row r="1630" ht="15" customHeight="1" x14ac:dyDescent="0.2"/>
    <row r="1631" ht="15" customHeight="1" x14ac:dyDescent="0.2"/>
    <row r="1632" ht="15" customHeight="1" x14ac:dyDescent="0.2"/>
    <row r="1633" ht="15" customHeight="1" x14ac:dyDescent="0.2"/>
    <row r="1634" ht="15" customHeight="1" x14ac:dyDescent="0.2"/>
    <row r="1635" ht="15" customHeight="1" x14ac:dyDescent="0.2"/>
    <row r="1636" ht="15" customHeight="1" x14ac:dyDescent="0.2"/>
    <row r="1637" ht="15" customHeight="1" x14ac:dyDescent="0.2"/>
    <row r="1638" ht="15" customHeight="1" x14ac:dyDescent="0.2"/>
    <row r="1639" ht="15" customHeight="1" x14ac:dyDescent="0.2"/>
    <row r="1640" ht="15" customHeight="1" x14ac:dyDescent="0.2"/>
    <row r="1641" ht="15" customHeight="1" x14ac:dyDescent="0.2"/>
    <row r="1642" ht="15" customHeight="1" x14ac:dyDescent="0.2"/>
    <row r="1643" ht="15" customHeight="1" x14ac:dyDescent="0.2"/>
    <row r="1644" ht="15" customHeight="1" x14ac:dyDescent="0.2"/>
    <row r="1645" ht="15" customHeight="1" x14ac:dyDescent="0.2"/>
    <row r="1646" ht="15" customHeight="1" x14ac:dyDescent="0.2"/>
    <row r="1647" ht="15" customHeight="1" x14ac:dyDescent="0.2"/>
    <row r="1648" ht="15" customHeight="1" x14ac:dyDescent="0.2"/>
    <row r="1649" ht="15" customHeight="1" x14ac:dyDescent="0.2"/>
    <row r="1650" ht="15" customHeight="1" x14ac:dyDescent="0.2"/>
    <row r="1651" ht="15" customHeight="1" x14ac:dyDescent="0.2"/>
    <row r="1652" ht="15" customHeight="1" x14ac:dyDescent="0.2"/>
    <row r="1653" ht="15" customHeight="1" x14ac:dyDescent="0.2"/>
    <row r="1654" ht="15" customHeight="1" x14ac:dyDescent="0.2"/>
    <row r="1655" ht="15" customHeight="1" x14ac:dyDescent="0.2"/>
    <row r="1656" ht="15" customHeight="1" x14ac:dyDescent="0.2"/>
    <row r="1657" ht="15" customHeight="1" x14ac:dyDescent="0.2"/>
    <row r="1658" ht="15" customHeight="1" x14ac:dyDescent="0.2"/>
    <row r="1659" ht="15" customHeight="1" x14ac:dyDescent="0.2"/>
    <row r="1660" ht="15" customHeight="1" x14ac:dyDescent="0.2"/>
    <row r="1661" ht="15" customHeight="1" x14ac:dyDescent="0.2"/>
    <row r="1662" ht="15" customHeight="1" x14ac:dyDescent="0.2"/>
    <row r="1663" ht="15" customHeight="1" x14ac:dyDescent="0.2"/>
    <row r="1664" ht="15" customHeight="1" x14ac:dyDescent="0.2"/>
    <row r="1665" ht="15" customHeight="1" x14ac:dyDescent="0.2"/>
    <row r="1666" ht="15" customHeight="1" x14ac:dyDescent="0.2"/>
    <row r="1667" ht="15" customHeight="1" x14ac:dyDescent="0.2"/>
    <row r="1668" ht="15" customHeight="1" x14ac:dyDescent="0.2"/>
    <row r="1669" ht="15" customHeight="1" x14ac:dyDescent="0.2"/>
    <row r="1670" ht="15" customHeight="1" x14ac:dyDescent="0.2"/>
    <row r="1671" ht="15" customHeight="1" x14ac:dyDescent="0.2"/>
    <row r="1672" ht="15" customHeight="1" x14ac:dyDescent="0.2"/>
    <row r="1673" ht="15" customHeight="1" x14ac:dyDescent="0.2"/>
    <row r="1674" ht="15" customHeight="1" x14ac:dyDescent="0.2"/>
    <row r="1675" ht="15" customHeight="1" x14ac:dyDescent="0.2"/>
    <row r="1676" ht="15" customHeight="1" x14ac:dyDescent="0.2"/>
    <row r="1677" ht="15" customHeight="1" x14ac:dyDescent="0.2"/>
    <row r="1678" ht="15" customHeight="1" x14ac:dyDescent="0.2"/>
    <row r="1679" ht="15" customHeight="1" x14ac:dyDescent="0.2"/>
    <row r="1680" ht="15" customHeight="1" x14ac:dyDescent="0.2"/>
    <row r="1681" ht="15" customHeight="1" x14ac:dyDescent="0.2"/>
    <row r="1682" ht="15" customHeight="1" x14ac:dyDescent="0.2"/>
    <row r="1683" ht="15" customHeight="1" x14ac:dyDescent="0.2"/>
    <row r="1684" ht="15" customHeight="1" x14ac:dyDescent="0.2"/>
    <row r="1685" ht="15" customHeight="1" x14ac:dyDescent="0.2"/>
    <row r="1686" ht="15" customHeight="1" x14ac:dyDescent="0.2"/>
    <row r="1687" ht="15" customHeight="1" x14ac:dyDescent="0.2"/>
    <row r="1688" ht="15" customHeight="1" x14ac:dyDescent="0.2"/>
    <row r="1689" ht="15" customHeight="1" x14ac:dyDescent="0.2"/>
    <row r="1690" ht="15" customHeight="1" x14ac:dyDescent="0.2"/>
    <row r="1691" ht="15" customHeight="1" x14ac:dyDescent="0.2"/>
    <row r="1692" ht="15" customHeight="1" x14ac:dyDescent="0.2"/>
    <row r="1693" ht="15" customHeight="1" x14ac:dyDescent="0.2"/>
    <row r="1694" ht="15" customHeight="1" x14ac:dyDescent="0.2"/>
    <row r="1695" ht="15" customHeight="1" x14ac:dyDescent="0.2"/>
    <row r="1696" ht="15" customHeight="1" x14ac:dyDescent="0.2"/>
    <row r="1697" ht="15" customHeight="1" x14ac:dyDescent="0.2"/>
    <row r="1698" ht="15" customHeight="1" x14ac:dyDescent="0.2"/>
    <row r="1699" ht="15" customHeight="1" x14ac:dyDescent="0.2"/>
    <row r="1700" ht="15" customHeight="1" x14ac:dyDescent="0.2"/>
    <row r="1701" ht="15" customHeight="1" x14ac:dyDescent="0.2"/>
    <row r="1702" ht="15" customHeight="1" x14ac:dyDescent="0.2"/>
    <row r="1703" ht="15" customHeight="1" x14ac:dyDescent="0.2"/>
    <row r="1704" ht="15" customHeight="1" x14ac:dyDescent="0.2"/>
    <row r="1705" ht="15" customHeight="1" x14ac:dyDescent="0.2"/>
    <row r="1706" ht="15" customHeight="1" x14ac:dyDescent="0.2"/>
    <row r="1707" ht="15" customHeight="1" x14ac:dyDescent="0.2"/>
    <row r="1708" ht="15" customHeight="1" x14ac:dyDescent="0.2"/>
    <row r="1709" ht="15" customHeight="1" x14ac:dyDescent="0.2"/>
    <row r="1710" ht="15" customHeight="1" x14ac:dyDescent="0.2"/>
    <row r="1711" ht="15" customHeight="1" x14ac:dyDescent="0.2"/>
    <row r="1712" ht="15" customHeight="1" x14ac:dyDescent="0.2"/>
    <row r="1713" ht="15" customHeight="1" x14ac:dyDescent="0.2"/>
    <row r="1714" ht="15" customHeight="1" x14ac:dyDescent="0.2"/>
    <row r="1715" ht="15" customHeight="1" x14ac:dyDescent="0.2"/>
    <row r="1716" ht="15" customHeight="1" x14ac:dyDescent="0.2"/>
  </sheetData>
  <mergeCells count="64">
    <mergeCell ref="A29:E34"/>
    <mergeCell ref="A2:E2"/>
    <mergeCell ref="A3:E3"/>
    <mergeCell ref="A4:E9"/>
    <mergeCell ref="A27:E27"/>
    <mergeCell ref="A28:E28"/>
    <mergeCell ref="A184:E184"/>
    <mergeCell ref="A55:E55"/>
    <mergeCell ref="A56:E56"/>
    <mergeCell ref="A57:E62"/>
    <mergeCell ref="A85:E85"/>
    <mergeCell ref="A86:E86"/>
    <mergeCell ref="A87:E94"/>
    <mergeCell ref="A116:E116"/>
    <mergeCell ref="A117:E117"/>
    <mergeCell ref="A118:E127"/>
    <mergeCell ref="A159:E159"/>
    <mergeCell ref="A160:E166"/>
    <mergeCell ref="A369:E376"/>
    <mergeCell ref="A185:E190"/>
    <mergeCell ref="A211:E212"/>
    <mergeCell ref="A213:E221"/>
    <mergeCell ref="A246:E247"/>
    <mergeCell ref="A248:E255"/>
    <mergeCell ref="A277:E278"/>
    <mergeCell ref="A279:E287"/>
    <mergeCell ref="A305:E306"/>
    <mergeCell ref="A307:E312"/>
    <mergeCell ref="A341:E349"/>
    <mergeCell ref="A367:E368"/>
    <mergeCell ref="A525:E530"/>
    <mergeCell ref="A398:E399"/>
    <mergeCell ref="A400:E406"/>
    <mergeCell ref="A427:E428"/>
    <mergeCell ref="A429:E434"/>
    <mergeCell ref="A452:E453"/>
    <mergeCell ref="A454:E461"/>
    <mergeCell ref="A479:E480"/>
    <mergeCell ref="A481:E485"/>
    <mergeCell ref="A500:E501"/>
    <mergeCell ref="A502:E508"/>
    <mergeCell ref="A523:E524"/>
    <mergeCell ref="A650:E659"/>
    <mergeCell ref="A542:E543"/>
    <mergeCell ref="A544:E549"/>
    <mergeCell ref="A561:E562"/>
    <mergeCell ref="A563:E569"/>
    <mergeCell ref="A584:E585"/>
    <mergeCell ref="A586:E592"/>
    <mergeCell ref="A604:E605"/>
    <mergeCell ref="A606:E613"/>
    <mergeCell ref="A627:E628"/>
    <mergeCell ref="A629:E636"/>
    <mergeCell ref="A648:E649"/>
    <mergeCell ref="A754:E755"/>
    <mergeCell ref="A756:E766"/>
    <mergeCell ref="A783:E784"/>
    <mergeCell ref="A785:E793"/>
    <mergeCell ref="A679:E680"/>
    <mergeCell ref="A681:E689"/>
    <mergeCell ref="A701:E702"/>
    <mergeCell ref="A703:E712"/>
    <mergeCell ref="A731:E732"/>
    <mergeCell ref="A733:E742"/>
  </mergeCells>
  <pageMargins left="0.98425196850393704" right="0.98425196850393704" top="0.98425196850393704" bottom="0.98425196850393704" header="0.51181102362204722" footer="0.51181102362204722"/>
  <pageSetup paperSize="9" scale="92" firstPageNumber="41" orientation="portrait" useFirstPageNumber="1" r:id="rId1"/>
  <headerFooter alignWithMargins="0">
    <oddHeader>&amp;C&amp;"Arial,Kurzíva"Příloha č. 3: Rozpočtové změny č. 512/17 - 541/17 schválené Radou Olomouckého kraje 30.10.2017</oddHeader>
    <oddFooter xml:space="preserve">&amp;L&amp;"Arial,Kurzíva"Zastupitelstvo OK 18.12.2017
5.2. - Rozpočet Olomouckého kraje 2017 - rozpočtové změny 
Příloha č.3: Rozpočtové změny č. 512/17 - 541/17 schválené Radou Olomouckého kraje 30.10.2017&amp;R&amp;"Arial,Kurzíva"Strana &amp;P (celkem 95)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72"/>
  <sheetViews>
    <sheetView showGridLines="0" zoomScale="92" zoomScaleNormal="92" zoomScaleSheetLayoutView="92" zoomScalePageLayoutView="92" workbookViewId="0"/>
  </sheetViews>
  <sheetFormatPr defaultRowHeight="12.75" x14ac:dyDescent="0.2"/>
  <cols>
    <col min="1" max="1" width="9.7109375" customWidth="1"/>
    <col min="2" max="2" width="13.140625" customWidth="1"/>
    <col min="3" max="3" width="8.28515625" customWidth="1"/>
    <col min="4" max="4" width="39.140625" customWidth="1"/>
    <col min="5" max="5" width="18.42578125" customWidth="1"/>
  </cols>
  <sheetData>
    <row r="1" spans="1:5" ht="15" customHeight="1" x14ac:dyDescent="0.25">
      <c r="A1" s="57" t="s">
        <v>334</v>
      </c>
    </row>
    <row r="2" spans="1:5" ht="15" customHeight="1" x14ac:dyDescent="0.2">
      <c r="A2" s="210" t="s">
        <v>42</v>
      </c>
      <c r="B2" s="210"/>
      <c r="C2" s="210"/>
      <c r="D2" s="210"/>
      <c r="E2" s="210"/>
    </row>
    <row r="3" spans="1:5" ht="15" customHeight="1" x14ac:dyDescent="0.2">
      <c r="A3" s="210" t="s">
        <v>43</v>
      </c>
      <c r="B3" s="210"/>
      <c r="C3" s="210"/>
      <c r="D3" s="210"/>
      <c r="E3" s="210"/>
    </row>
    <row r="4" spans="1:5" ht="15" customHeight="1" x14ac:dyDescent="0.2">
      <c r="A4" s="209" t="s">
        <v>335</v>
      </c>
      <c r="B4" s="209"/>
      <c r="C4" s="209"/>
      <c r="D4" s="209"/>
      <c r="E4" s="209"/>
    </row>
    <row r="5" spans="1:5" ht="15" customHeight="1" x14ac:dyDescent="0.2">
      <c r="A5" s="209"/>
      <c r="B5" s="209"/>
      <c r="C5" s="209"/>
      <c r="D5" s="209"/>
      <c r="E5" s="209"/>
    </row>
    <row r="6" spans="1:5" ht="15" customHeight="1" x14ac:dyDescent="0.2">
      <c r="A6" s="209"/>
      <c r="B6" s="209"/>
      <c r="C6" s="209"/>
      <c r="D6" s="209"/>
      <c r="E6" s="209"/>
    </row>
    <row r="7" spans="1:5" ht="15" customHeight="1" x14ac:dyDescent="0.2">
      <c r="A7" s="209"/>
      <c r="B7" s="209"/>
      <c r="C7" s="209"/>
      <c r="D7" s="209"/>
      <c r="E7" s="209"/>
    </row>
    <row r="8" spans="1:5" ht="15" customHeight="1" x14ac:dyDescent="0.2">
      <c r="A8" s="209"/>
      <c r="B8" s="209"/>
      <c r="C8" s="209"/>
      <c r="D8" s="209"/>
      <c r="E8" s="209"/>
    </row>
    <row r="9" spans="1:5" ht="15" customHeight="1" x14ac:dyDescent="0.2">
      <c r="A9" s="39"/>
      <c r="B9" s="39"/>
      <c r="C9" s="39"/>
      <c r="D9" s="39"/>
      <c r="E9" s="39"/>
    </row>
    <row r="10" spans="1:5" ht="15" customHeight="1" x14ac:dyDescent="0.25">
      <c r="A10" s="40" t="s">
        <v>1</v>
      </c>
      <c r="B10" s="41"/>
      <c r="C10" s="41"/>
      <c r="D10" s="41"/>
      <c r="E10" s="41"/>
    </row>
    <row r="11" spans="1:5" ht="15" customHeight="1" x14ac:dyDescent="0.2">
      <c r="A11" s="42" t="s">
        <v>218</v>
      </c>
      <c r="B11" s="41"/>
      <c r="C11" s="41"/>
      <c r="D11" s="41"/>
      <c r="E11" s="43" t="s">
        <v>46</v>
      </c>
    </row>
    <row r="12" spans="1:5" ht="15" customHeight="1" x14ac:dyDescent="0.25">
      <c r="A12" s="44"/>
      <c r="B12" s="40"/>
      <c r="C12" s="41"/>
      <c r="D12" s="41"/>
      <c r="E12" s="45"/>
    </row>
    <row r="13" spans="1:5" ht="15" customHeight="1" x14ac:dyDescent="0.2">
      <c r="B13" s="46" t="s">
        <v>47</v>
      </c>
      <c r="C13" s="46" t="s">
        <v>48</v>
      </c>
      <c r="D13" s="47" t="s">
        <v>49</v>
      </c>
      <c r="E13" s="46" t="s">
        <v>50</v>
      </c>
    </row>
    <row r="14" spans="1:5" ht="15" customHeight="1" x14ac:dyDescent="0.2">
      <c r="B14" s="49">
        <v>33353</v>
      </c>
      <c r="C14" s="50"/>
      <c r="D14" s="51" t="s">
        <v>51</v>
      </c>
      <c r="E14" s="52">
        <v>12506161</v>
      </c>
    </row>
    <row r="15" spans="1:5" ht="15" customHeight="1" x14ac:dyDescent="0.2">
      <c r="B15" s="53"/>
      <c r="C15" s="54" t="s">
        <v>52</v>
      </c>
      <c r="D15" s="55"/>
      <c r="E15" s="56">
        <f>SUM(E14:E14)</f>
        <v>12506161</v>
      </c>
    </row>
    <row r="16" spans="1:5" ht="15" customHeight="1" x14ac:dyDescent="0.25">
      <c r="A16" s="57"/>
      <c r="B16" s="58"/>
      <c r="C16" s="58"/>
      <c r="D16" s="58"/>
      <c r="E16" s="58"/>
    </row>
    <row r="17" spans="1:5" ht="15" customHeight="1" x14ac:dyDescent="0.25">
      <c r="A17" s="79" t="s">
        <v>17</v>
      </c>
      <c r="B17" s="71"/>
      <c r="C17" s="71"/>
      <c r="D17" s="71"/>
      <c r="E17" s="82"/>
    </row>
    <row r="18" spans="1:5" ht="15" customHeight="1" x14ac:dyDescent="0.2">
      <c r="A18" s="42" t="s">
        <v>218</v>
      </c>
      <c r="B18" s="71"/>
      <c r="C18" s="71"/>
      <c r="D18" s="71"/>
      <c r="E18" s="72" t="s">
        <v>46</v>
      </c>
    </row>
    <row r="19" spans="1:5" ht="15" customHeight="1" x14ac:dyDescent="0.2"/>
    <row r="20" spans="1:5" ht="15" customHeight="1" x14ac:dyDescent="0.2">
      <c r="A20" s="176" t="s">
        <v>219</v>
      </c>
      <c r="E20" s="177">
        <v>12506161</v>
      </c>
    </row>
    <row r="21" spans="1:5" ht="15" customHeight="1" x14ac:dyDescent="0.2"/>
    <row r="22" spans="1:5" ht="15" customHeight="1" x14ac:dyDescent="0.2"/>
    <row r="23" spans="1:5" ht="15" customHeight="1" x14ac:dyDescent="0.25">
      <c r="A23" s="57" t="s">
        <v>336</v>
      </c>
    </row>
    <row r="24" spans="1:5" ht="15" customHeight="1" x14ac:dyDescent="0.2">
      <c r="A24" s="210" t="s">
        <v>42</v>
      </c>
      <c r="B24" s="210"/>
      <c r="C24" s="210"/>
      <c r="D24" s="210"/>
      <c r="E24" s="210"/>
    </row>
    <row r="25" spans="1:5" ht="15" customHeight="1" x14ac:dyDescent="0.2">
      <c r="A25" s="210" t="s">
        <v>43</v>
      </c>
      <c r="B25" s="210"/>
      <c r="C25" s="210"/>
      <c r="D25" s="210"/>
      <c r="E25" s="210"/>
    </row>
    <row r="26" spans="1:5" ht="15" customHeight="1" x14ac:dyDescent="0.2">
      <c r="A26" s="209" t="s">
        <v>337</v>
      </c>
      <c r="B26" s="209"/>
      <c r="C26" s="209"/>
      <c r="D26" s="209"/>
      <c r="E26" s="209"/>
    </row>
    <row r="27" spans="1:5" ht="15" customHeight="1" x14ac:dyDescent="0.2">
      <c r="A27" s="209"/>
      <c r="B27" s="209"/>
      <c r="C27" s="209"/>
      <c r="D27" s="209"/>
      <c r="E27" s="209"/>
    </row>
    <row r="28" spans="1:5" ht="15" customHeight="1" x14ac:dyDescent="0.2">
      <c r="A28" s="209"/>
      <c r="B28" s="209"/>
      <c r="C28" s="209"/>
      <c r="D28" s="209"/>
      <c r="E28" s="209"/>
    </row>
    <row r="29" spans="1:5" ht="15" customHeight="1" x14ac:dyDescent="0.2">
      <c r="A29" s="209"/>
      <c r="B29" s="209"/>
      <c r="C29" s="209"/>
      <c r="D29" s="209"/>
      <c r="E29" s="209"/>
    </row>
    <row r="30" spans="1:5" ht="15" customHeight="1" x14ac:dyDescent="0.2">
      <c r="A30" s="209"/>
      <c r="B30" s="209"/>
      <c r="C30" s="209"/>
      <c r="D30" s="209"/>
      <c r="E30" s="209"/>
    </row>
    <row r="31" spans="1:5" ht="15" customHeight="1" x14ac:dyDescent="0.2">
      <c r="A31" s="209"/>
      <c r="B31" s="209"/>
      <c r="C31" s="209"/>
      <c r="D31" s="209"/>
      <c r="E31" s="209"/>
    </row>
    <row r="32" spans="1:5" ht="15" customHeight="1" x14ac:dyDescent="0.2">
      <c r="A32" s="190"/>
      <c r="B32" s="190"/>
      <c r="C32" s="190"/>
      <c r="D32" s="190"/>
      <c r="E32" s="190"/>
    </row>
    <row r="33" spans="1:5" ht="15" customHeight="1" x14ac:dyDescent="0.25">
      <c r="A33" s="40" t="s">
        <v>1</v>
      </c>
      <c r="B33" s="41"/>
      <c r="C33" s="41"/>
      <c r="D33" s="41"/>
      <c r="E33" s="41"/>
    </row>
    <row r="34" spans="1:5" ht="15" customHeight="1" x14ac:dyDescent="0.2">
      <c r="A34" s="42" t="s">
        <v>218</v>
      </c>
      <c r="B34" s="71"/>
      <c r="C34" s="71"/>
      <c r="D34" s="71"/>
      <c r="E34" s="72" t="s">
        <v>46</v>
      </c>
    </row>
    <row r="35" spans="1:5" ht="15" customHeight="1" x14ac:dyDescent="0.25">
      <c r="A35" s="44"/>
      <c r="B35" s="40"/>
      <c r="C35" s="41"/>
      <c r="D35" s="41"/>
      <c r="E35" s="45"/>
    </row>
    <row r="36" spans="1:5" ht="15" customHeight="1" x14ac:dyDescent="0.2">
      <c r="A36" s="82"/>
      <c r="B36" s="46" t="s">
        <v>47</v>
      </c>
      <c r="C36" s="46" t="s">
        <v>48</v>
      </c>
      <c r="D36" s="47" t="s">
        <v>49</v>
      </c>
      <c r="E36" s="46" t="s">
        <v>50</v>
      </c>
    </row>
    <row r="37" spans="1:5" ht="15" customHeight="1" x14ac:dyDescent="0.2">
      <c r="A37" s="82"/>
      <c r="B37" s="49">
        <v>33457</v>
      </c>
      <c r="C37" s="50"/>
      <c r="D37" s="51" t="s">
        <v>51</v>
      </c>
      <c r="E37" s="52">
        <v>1561156</v>
      </c>
    </row>
    <row r="38" spans="1:5" ht="15" customHeight="1" x14ac:dyDescent="0.2">
      <c r="A38" s="82"/>
      <c r="B38" s="53"/>
      <c r="C38" s="54" t="s">
        <v>52</v>
      </c>
      <c r="D38" s="55"/>
      <c r="E38" s="56">
        <f>SUM(E37:E37)</f>
        <v>1561156</v>
      </c>
    </row>
    <row r="39" spans="1:5" ht="15" customHeight="1" x14ac:dyDescent="0.2">
      <c r="A39" s="82"/>
      <c r="B39" s="61"/>
      <c r="C39" s="135"/>
      <c r="D39" s="41"/>
      <c r="E39" s="136"/>
    </row>
    <row r="40" spans="1:5" ht="15" customHeight="1" x14ac:dyDescent="0.25">
      <c r="A40" s="40" t="s">
        <v>17</v>
      </c>
      <c r="B40" s="41"/>
      <c r="C40" s="41"/>
      <c r="D40" s="41"/>
      <c r="E40" s="44"/>
    </row>
    <row r="41" spans="1:5" ht="15" customHeight="1" x14ac:dyDescent="0.2">
      <c r="A41" s="42" t="s">
        <v>218</v>
      </c>
      <c r="B41" s="71"/>
      <c r="C41" s="71"/>
      <c r="D41" s="71"/>
      <c r="E41" s="72" t="s">
        <v>46</v>
      </c>
    </row>
    <row r="42" spans="1:5" ht="15" customHeight="1" x14ac:dyDescent="0.2">
      <c r="A42" s="82"/>
      <c r="B42" s="82"/>
      <c r="C42" s="82"/>
      <c r="D42" s="82"/>
      <c r="E42" s="82"/>
    </row>
    <row r="43" spans="1:5" ht="15" customHeight="1" x14ac:dyDescent="0.2">
      <c r="A43" s="82"/>
      <c r="B43" s="137"/>
      <c r="C43" s="46" t="s">
        <v>48</v>
      </c>
      <c r="D43" s="86" t="s">
        <v>54</v>
      </c>
      <c r="E43" s="46" t="s">
        <v>50</v>
      </c>
    </row>
    <row r="44" spans="1:5" ht="15" customHeight="1" x14ac:dyDescent="0.2">
      <c r="A44" s="82"/>
      <c r="B44" s="138"/>
      <c r="C44" s="100">
        <v>3113</v>
      </c>
      <c r="D44" s="101" t="s">
        <v>55</v>
      </c>
      <c r="E44" s="52">
        <v>41648</v>
      </c>
    </row>
    <row r="45" spans="1:5" ht="15" customHeight="1" x14ac:dyDescent="0.2">
      <c r="A45" s="82"/>
      <c r="B45" s="138"/>
      <c r="C45" s="50">
        <v>3111</v>
      </c>
      <c r="D45" s="69" t="s">
        <v>56</v>
      </c>
      <c r="E45" s="52">
        <v>120768</v>
      </c>
    </row>
    <row r="46" spans="1:5" ht="15" customHeight="1" x14ac:dyDescent="0.2">
      <c r="A46" s="82"/>
      <c r="B46" s="138"/>
      <c r="C46" s="50">
        <v>3113</v>
      </c>
      <c r="D46" s="69" t="s">
        <v>56</v>
      </c>
      <c r="E46" s="52">
        <v>1120976</v>
      </c>
    </row>
    <row r="47" spans="1:5" ht="15" customHeight="1" x14ac:dyDescent="0.2">
      <c r="A47" s="82"/>
      <c r="B47" s="191"/>
      <c r="C47" s="50">
        <v>3117</v>
      </c>
      <c r="D47" s="69" t="s">
        <v>56</v>
      </c>
      <c r="E47" s="192">
        <v>277764</v>
      </c>
    </row>
    <row r="48" spans="1:5" ht="15" customHeight="1" x14ac:dyDescent="0.2">
      <c r="A48" s="82"/>
      <c r="B48" s="139"/>
      <c r="C48" s="54" t="s">
        <v>52</v>
      </c>
      <c r="D48" s="55"/>
      <c r="E48" s="56">
        <f>SUM(E44:E47)</f>
        <v>1561156</v>
      </c>
    </row>
    <row r="49" spans="1:5" ht="15" customHeight="1" x14ac:dyDescent="0.2">
      <c r="A49" s="82"/>
      <c r="B49" s="61"/>
      <c r="C49" s="135"/>
      <c r="D49" s="41"/>
      <c r="E49" s="136"/>
    </row>
    <row r="50" spans="1:5" ht="15" customHeight="1" x14ac:dyDescent="0.2"/>
    <row r="51" spans="1:5" ht="15" customHeight="1" x14ac:dyDescent="0.2"/>
    <row r="52" spans="1:5" ht="15" customHeight="1" x14ac:dyDescent="0.2"/>
    <row r="53" spans="1:5" ht="15" customHeight="1" x14ac:dyDescent="0.2"/>
    <row r="54" spans="1:5" ht="15" customHeight="1" x14ac:dyDescent="0.25">
      <c r="A54" s="57" t="s">
        <v>338</v>
      </c>
    </row>
    <row r="55" spans="1:5" ht="15" customHeight="1" x14ac:dyDescent="0.2">
      <c r="A55" s="210" t="s">
        <v>42</v>
      </c>
      <c r="B55" s="210"/>
      <c r="C55" s="210"/>
      <c r="D55" s="210"/>
      <c r="E55" s="210"/>
    </row>
    <row r="56" spans="1:5" ht="15" customHeight="1" x14ac:dyDescent="0.2">
      <c r="A56" s="210" t="s">
        <v>200</v>
      </c>
      <c r="B56" s="210"/>
      <c r="C56" s="210"/>
      <c r="D56" s="210"/>
      <c r="E56" s="210"/>
    </row>
    <row r="57" spans="1:5" ht="15" customHeight="1" x14ac:dyDescent="0.2">
      <c r="A57" s="209" t="s">
        <v>339</v>
      </c>
      <c r="B57" s="209"/>
      <c r="C57" s="209"/>
      <c r="D57" s="209"/>
      <c r="E57" s="209"/>
    </row>
    <row r="58" spans="1:5" ht="15" customHeight="1" x14ac:dyDescent="0.2">
      <c r="A58" s="209"/>
      <c r="B58" s="209"/>
      <c r="C58" s="209"/>
      <c r="D58" s="209"/>
      <c r="E58" s="209"/>
    </row>
    <row r="59" spans="1:5" ht="15" customHeight="1" x14ac:dyDescent="0.2">
      <c r="A59" s="209"/>
      <c r="B59" s="209"/>
      <c r="C59" s="209"/>
      <c r="D59" s="209"/>
      <c r="E59" s="209"/>
    </row>
    <row r="60" spans="1:5" ht="15" customHeight="1" x14ac:dyDescent="0.2">
      <c r="A60" s="209"/>
      <c r="B60" s="209"/>
      <c r="C60" s="209"/>
      <c r="D60" s="209"/>
      <c r="E60" s="209"/>
    </row>
    <row r="61" spans="1:5" ht="15" customHeight="1" x14ac:dyDescent="0.2">
      <c r="A61" s="209"/>
      <c r="B61" s="209"/>
      <c r="C61" s="209"/>
      <c r="D61" s="209"/>
      <c r="E61" s="209"/>
    </row>
    <row r="62" spans="1:5" ht="15" customHeight="1" x14ac:dyDescent="0.2">
      <c r="A62" s="209"/>
      <c r="B62" s="209"/>
      <c r="C62" s="209"/>
      <c r="D62" s="209"/>
      <c r="E62" s="209"/>
    </row>
    <row r="63" spans="1:5" ht="15" customHeight="1" x14ac:dyDescent="0.2">
      <c r="A63" s="115"/>
      <c r="B63" s="115"/>
      <c r="C63" s="115"/>
      <c r="D63" s="115"/>
      <c r="E63" s="115"/>
    </row>
    <row r="64" spans="1:5" ht="15" customHeight="1" x14ac:dyDescent="0.25">
      <c r="A64" s="40" t="s">
        <v>1</v>
      </c>
      <c r="B64" s="41"/>
      <c r="C64" s="41"/>
      <c r="D64" s="41"/>
      <c r="E64" s="41"/>
    </row>
    <row r="65" spans="1:5" ht="15" customHeight="1" x14ac:dyDescent="0.2">
      <c r="A65" s="81" t="s">
        <v>64</v>
      </c>
      <c r="B65" s="41"/>
      <c r="C65" s="41"/>
      <c r="D65" s="41"/>
      <c r="E65" s="43" t="s">
        <v>65</v>
      </c>
    </row>
    <row r="66" spans="1:5" ht="15" customHeight="1" x14ac:dyDescent="0.25">
      <c r="A66" s="82"/>
      <c r="B66" s="79"/>
      <c r="C66" s="71"/>
      <c r="D66" s="71"/>
      <c r="E66" s="84"/>
    </row>
    <row r="67" spans="1:5" ht="15" customHeight="1" x14ac:dyDescent="0.2">
      <c r="B67" s="85" t="s">
        <v>47</v>
      </c>
      <c r="C67" s="85" t="s">
        <v>48</v>
      </c>
      <c r="D67" s="86" t="s">
        <v>49</v>
      </c>
      <c r="E67" s="48" t="s">
        <v>50</v>
      </c>
    </row>
    <row r="68" spans="1:5" ht="15" customHeight="1" x14ac:dyDescent="0.2">
      <c r="B68" s="125">
        <v>98278</v>
      </c>
      <c r="C68" s="50"/>
      <c r="D68" s="51" t="s">
        <v>258</v>
      </c>
      <c r="E68" s="52">
        <v>1580</v>
      </c>
    </row>
    <row r="69" spans="1:5" ht="15" customHeight="1" x14ac:dyDescent="0.2">
      <c r="B69" s="90"/>
      <c r="C69" s="91" t="s">
        <v>52</v>
      </c>
      <c r="D69" s="92"/>
      <c r="E69" s="93">
        <f>SUM(E68:E68)</f>
        <v>1580</v>
      </c>
    </row>
    <row r="70" spans="1:5" ht="15" customHeight="1" x14ac:dyDescent="0.25">
      <c r="A70" s="57"/>
      <c r="B70" s="58"/>
      <c r="C70" s="58"/>
      <c r="D70" s="58"/>
      <c r="E70" s="58"/>
    </row>
    <row r="71" spans="1:5" ht="15" customHeight="1" x14ac:dyDescent="0.25">
      <c r="A71" s="40" t="s">
        <v>17</v>
      </c>
      <c r="B71" s="41"/>
      <c r="C71" s="41"/>
    </row>
    <row r="72" spans="1:5" ht="15" customHeight="1" x14ac:dyDescent="0.2">
      <c r="A72" s="81" t="s">
        <v>67</v>
      </c>
      <c r="B72" s="71"/>
      <c r="C72" s="71"/>
      <c r="D72" s="71"/>
      <c r="E72" s="72" t="s">
        <v>68</v>
      </c>
    </row>
    <row r="73" spans="1:5" ht="15" customHeight="1" x14ac:dyDescent="0.2">
      <c r="A73" s="44"/>
      <c r="B73" s="123"/>
      <c r="C73" s="41"/>
      <c r="D73" s="58"/>
      <c r="E73" s="124"/>
    </row>
    <row r="74" spans="1:5" ht="15" customHeight="1" x14ac:dyDescent="0.2">
      <c r="C74" s="46" t="s">
        <v>48</v>
      </c>
      <c r="D74" s="98" t="s">
        <v>54</v>
      </c>
      <c r="E74" s="48" t="s">
        <v>50</v>
      </c>
    </row>
    <row r="75" spans="1:5" ht="15" customHeight="1" x14ac:dyDescent="0.2">
      <c r="C75" s="100">
        <v>3769</v>
      </c>
      <c r="D75" s="101" t="s">
        <v>78</v>
      </c>
      <c r="E75" s="52">
        <v>1580</v>
      </c>
    </row>
    <row r="76" spans="1:5" ht="15" customHeight="1" x14ac:dyDescent="0.2">
      <c r="C76" s="54" t="s">
        <v>52</v>
      </c>
      <c r="D76" s="63"/>
      <c r="E76" s="64">
        <f>SUM(E75:E75)</f>
        <v>1580</v>
      </c>
    </row>
    <row r="77" spans="1:5" ht="15" customHeight="1" x14ac:dyDescent="0.2"/>
    <row r="78" spans="1:5" ht="15" customHeight="1" x14ac:dyDescent="0.2"/>
    <row r="79" spans="1:5" ht="15" customHeight="1" x14ac:dyDescent="0.25">
      <c r="A79" s="57" t="s">
        <v>340</v>
      </c>
    </row>
    <row r="80" spans="1:5" ht="15" customHeight="1" x14ac:dyDescent="0.2">
      <c r="A80" s="210" t="s">
        <v>42</v>
      </c>
      <c r="B80" s="210"/>
      <c r="C80" s="210"/>
      <c r="D80" s="210"/>
      <c r="E80" s="210"/>
    </row>
    <row r="81" spans="1:5" ht="15" customHeight="1" x14ac:dyDescent="0.2">
      <c r="A81" s="210" t="s">
        <v>260</v>
      </c>
      <c r="B81" s="210"/>
      <c r="C81" s="210"/>
      <c r="D81" s="210"/>
      <c r="E81" s="210"/>
    </row>
    <row r="82" spans="1:5" ht="15" customHeight="1" x14ac:dyDescent="0.2">
      <c r="A82" s="209" t="s">
        <v>341</v>
      </c>
      <c r="B82" s="216"/>
      <c r="C82" s="216"/>
      <c r="D82" s="216"/>
      <c r="E82" s="216"/>
    </row>
    <row r="83" spans="1:5" ht="15" customHeight="1" x14ac:dyDescent="0.2">
      <c r="A83" s="216"/>
      <c r="B83" s="216"/>
      <c r="C83" s="216"/>
      <c r="D83" s="216"/>
      <c r="E83" s="216"/>
    </row>
    <row r="84" spans="1:5" ht="15" customHeight="1" x14ac:dyDescent="0.2">
      <c r="A84" s="216"/>
      <c r="B84" s="216"/>
      <c r="C84" s="216"/>
      <c r="D84" s="216"/>
      <c r="E84" s="216"/>
    </row>
    <row r="85" spans="1:5" ht="15" customHeight="1" x14ac:dyDescent="0.2">
      <c r="A85" s="216"/>
      <c r="B85" s="216"/>
      <c r="C85" s="216"/>
      <c r="D85" s="216"/>
      <c r="E85" s="216"/>
    </row>
    <row r="86" spans="1:5" ht="15" customHeight="1" x14ac:dyDescent="0.2">
      <c r="A86" s="216"/>
      <c r="B86" s="216"/>
      <c r="C86" s="216"/>
      <c r="D86" s="216"/>
      <c r="E86" s="216"/>
    </row>
    <row r="87" spans="1:5" ht="15" customHeight="1" x14ac:dyDescent="0.2">
      <c r="A87" s="216"/>
      <c r="B87" s="216"/>
      <c r="C87" s="216"/>
      <c r="D87" s="216"/>
      <c r="E87" s="216"/>
    </row>
    <row r="88" spans="1:5" ht="15" customHeight="1" x14ac:dyDescent="0.2">
      <c r="A88" s="193"/>
      <c r="B88" s="193"/>
      <c r="C88" s="193"/>
      <c r="D88" s="193"/>
      <c r="E88" s="193"/>
    </row>
    <row r="89" spans="1:5" ht="15" customHeight="1" x14ac:dyDescent="0.25">
      <c r="A89" s="40" t="s">
        <v>1</v>
      </c>
      <c r="B89" s="41"/>
      <c r="C89" s="41"/>
      <c r="D89" s="41"/>
      <c r="E89" s="41"/>
    </row>
    <row r="90" spans="1:5" ht="15" customHeight="1" x14ac:dyDescent="0.2">
      <c r="A90" s="81" t="s">
        <v>64</v>
      </c>
      <c r="B90" s="41"/>
      <c r="C90" s="41"/>
      <c r="D90" s="41"/>
      <c r="E90" s="43" t="s">
        <v>65</v>
      </c>
    </row>
    <row r="91" spans="1:5" ht="15" customHeight="1" x14ac:dyDescent="0.25">
      <c r="A91" s="82"/>
      <c r="B91" s="79"/>
      <c r="C91" s="71"/>
      <c r="D91" s="71"/>
      <c r="E91" s="84"/>
    </row>
    <row r="92" spans="1:5" ht="15" customHeight="1" x14ac:dyDescent="0.2">
      <c r="A92" s="82"/>
      <c r="B92" s="85" t="s">
        <v>47</v>
      </c>
      <c r="C92" s="85" t="s">
        <v>48</v>
      </c>
      <c r="D92" s="86" t="s">
        <v>49</v>
      </c>
      <c r="E92" s="48" t="s">
        <v>50</v>
      </c>
    </row>
    <row r="93" spans="1:5" ht="15" customHeight="1" x14ac:dyDescent="0.2">
      <c r="A93" s="82"/>
      <c r="B93" s="132">
        <v>104513013</v>
      </c>
      <c r="C93" s="50"/>
      <c r="D93" s="51" t="s">
        <v>51</v>
      </c>
      <c r="E93" s="52">
        <v>298226.75</v>
      </c>
    </row>
    <row r="94" spans="1:5" ht="15" customHeight="1" x14ac:dyDescent="0.2">
      <c r="A94" s="82"/>
      <c r="B94" s="132">
        <v>104113013</v>
      </c>
      <c r="C94" s="50"/>
      <c r="D94" s="194" t="s">
        <v>51</v>
      </c>
      <c r="E94" s="52">
        <v>35085.5</v>
      </c>
    </row>
    <row r="95" spans="1:5" ht="15" customHeight="1" x14ac:dyDescent="0.2">
      <c r="A95" s="82"/>
      <c r="B95" s="90"/>
      <c r="C95" s="91" t="s">
        <v>52</v>
      </c>
      <c r="D95" s="92"/>
      <c r="E95" s="93">
        <f>SUM(E93:E94)</f>
        <v>333312.25</v>
      </c>
    </row>
    <row r="96" spans="1:5" ht="15" customHeight="1" x14ac:dyDescent="0.25">
      <c r="A96" s="57"/>
      <c r="B96" s="44"/>
      <c r="C96" s="44"/>
      <c r="D96" s="44"/>
      <c r="E96" s="44"/>
    </row>
    <row r="97" spans="1:5" ht="15" customHeight="1" x14ac:dyDescent="0.25">
      <c r="A97" s="79" t="s">
        <v>17</v>
      </c>
      <c r="B97" s="71"/>
      <c r="C97" s="71"/>
      <c r="D97" s="71"/>
      <c r="E97" s="71"/>
    </row>
    <row r="98" spans="1:5" ht="15" customHeight="1" x14ac:dyDescent="0.2">
      <c r="A98" s="81" t="s">
        <v>112</v>
      </c>
      <c r="B98" s="82"/>
      <c r="C98" s="82"/>
      <c r="D98" s="82"/>
      <c r="E98" s="82" t="s">
        <v>113</v>
      </c>
    </row>
    <row r="99" spans="1:5" ht="15" customHeight="1" x14ac:dyDescent="0.2">
      <c r="A99" s="82"/>
      <c r="B99" s="145"/>
      <c r="C99" s="71"/>
      <c r="D99" s="82"/>
      <c r="E99" s="96"/>
    </row>
    <row r="100" spans="1:5" ht="15" customHeight="1" x14ac:dyDescent="0.2">
      <c r="A100" s="82"/>
      <c r="B100" s="46" t="s">
        <v>47</v>
      </c>
      <c r="C100" s="85" t="s">
        <v>48</v>
      </c>
      <c r="D100" s="128" t="s">
        <v>49</v>
      </c>
      <c r="E100" s="48" t="s">
        <v>50</v>
      </c>
    </row>
    <row r="101" spans="1:5" ht="15" customHeight="1" x14ac:dyDescent="0.2">
      <c r="A101" s="82"/>
      <c r="B101" s="132">
        <v>104513013</v>
      </c>
      <c r="C101" s="107"/>
      <c r="D101" s="60" t="s">
        <v>114</v>
      </c>
      <c r="E101" s="52">
        <v>298226.75</v>
      </c>
    </row>
    <row r="102" spans="1:5" ht="15" customHeight="1" x14ac:dyDescent="0.2">
      <c r="A102" s="82"/>
      <c r="B102" s="132">
        <v>104113013</v>
      </c>
      <c r="C102" s="107"/>
      <c r="D102" s="60" t="s">
        <v>114</v>
      </c>
      <c r="E102" s="52">
        <v>35085.5</v>
      </c>
    </row>
    <row r="103" spans="1:5" ht="15" customHeight="1" x14ac:dyDescent="0.2">
      <c r="A103" s="82"/>
      <c r="B103" s="90"/>
      <c r="C103" s="91" t="s">
        <v>52</v>
      </c>
      <c r="D103" s="103"/>
      <c r="E103" s="104">
        <f>SUM(E101:E102)</f>
        <v>333312.25</v>
      </c>
    </row>
    <row r="104" spans="1:5" ht="15" customHeight="1" x14ac:dyDescent="0.2"/>
    <row r="105" spans="1:5" ht="15" customHeight="1" x14ac:dyDescent="0.25">
      <c r="A105" s="57" t="s">
        <v>342</v>
      </c>
    </row>
    <row r="106" spans="1:5" ht="15" customHeight="1" x14ac:dyDescent="0.2">
      <c r="A106" s="210" t="s">
        <v>42</v>
      </c>
      <c r="B106" s="210"/>
      <c r="C106" s="210"/>
      <c r="D106" s="210"/>
      <c r="E106" s="210"/>
    </row>
    <row r="107" spans="1:5" ht="15" customHeight="1" x14ac:dyDescent="0.2">
      <c r="A107" s="209" t="s">
        <v>343</v>
      </c>
      <c r="B107" s="209"/>
      <c r="C107" s="209"/>
      <c r="D107" s="209"/>
      <c r="E107" s="209"/>
    </row>
    <row r="108" spans="1:5" ht="15" customHeight="1" x14ac:dyDescent="0.2">
      <c r="A108" s="209"/>
      <c r="B108" s="209"/>
      <c r="C108" s="209"/>
      <c r="D108" s="209"/>
      <c r="E108" s="209"/>
    </row>
    <row r="109" spans="1:5" ht="15" customHeight="1" x14ac:dyDescent="0.2">
      <c r="A109" s="209"/>
      <c r="B109" s="209"/>
      <c r="C109" s="209"/>
      <c r="D109" s="209"/>
      <c r="E109" s="209"/>
    </row>
    <row r="110" spans="1:5" ht="15" customHeight="1" x14ac:dyDescent="0.2">
      <c r="A110" s="209"/>
      <c r="B110" s="209"/>
      <c r="C110" s="209"/>
      <c r="D110" s="209"/>
      <c r="E110" s="209"/>
    </row>
    <row r="111" spans="1:5" ht="15" customHeight="1" x14ac:dyDescent="0.2">
      <c r="A111" s="209"/>
      <c r="B111" s="209"/>
      <c r="C111" s="209"/>
      <c r="D111" s="209"/>
      <c r="E111" s="209"/>
    </row>
    <row r="112" spans="1:5" ht="15" customHeight="1" x14ac:dyDescent="0.2">
      <c r="A112" s="209"/>
      <c r="B112" s="209"/>
      <c r="C112" s="209"/>
      <c r="D112" s="209"/>
      <c r="E112" s="209"/>
    </row>
    <row r="113" spans="1:5" ht="15" customHeight="1" x14ac:dyDescent="0.2">
      <c r="A113" s="209"/>
      <c r="B113" s="209"/>
      <c r="C113" s="209"/>
      <c r="D113" s="209"/>
      <c r="E113" s="209"/>
    </row>
    <row r="114" spans="1:5" ht="15" customHeight="1" x14ac:dyDescent="0.2">
      <c r="A114" s="209"/>
      <c r="B114" s="209"/>
      <c r="C114" s="209"/>
      <c r="D114" s="209"/>
      <c r="E114" s="209"/>
    </row>
    <row r="115" spans="1:5" ht="15" customHeight="1" x14ac:dyDescent="0.2">
      <c r="A115" s="209"/>
      <c r="B115" s="209"/>
      <c r="C115" s="209"/>
      <c r="D115" s="209"/>
      <c r="E115" s="209"/>
    </row>
    <row r="116" spans="1:5" ht="15" customHeight="1" x14ac:dyDescent="0.2"/>
    <row r="117" spans="1:5" ht="15" customHeight="1" x14ac:dyDescent="0.25">
      <c r="A117" s="79" t="s">
        <v>1</v>
      </c>
      <c r="B117" s="71"/>
      <c r="C117" s="71"/>
      <c r="D117" s="71"/>
      <c r="E117" s="71"/>
    </row>
    <row r="118" spans="1:5" ht="15" customHeight="1" x14ac:dyDescent="0.2">
      <c r="A118" s="42" t="s">
        <v>100</v>
      </c>
      <c r="B118" s="41"/>
      <c r="C118" s="41"/>
      <c r="D118" s="41"/>
      <c r="E118" s="43" t="s">
        <v>101</v>
      </c>
    </row>
    <row r="119" spans="1:5" ht="15" customHeight="1" x14ac:dyDescent="0.25">
      <c r="A119" s="82"/>
      <c r="B119" s="79"/>
      <c r="C119" s="71"/>
      <c r="D119" s="71"/>
      <c r="E119" s="84"/>
    </row>
    <row r="120" spans="1:5" ht="15" customHeight="1" x14ac:dyDescent="0.2">
      <c r="B120" s="97"/>
      <c r="C120" s="85" t="s">
        <v>48</v>
      </c>
      <c r="D120" s="86" t="s">
        <v>49</v>
      </c>
      <c r="E120" s="48" t="s">
        <v>50</v>
      </c>
    </row>
    <row r="121" spans="1:5" ht="15" customHeight="1" x14ac:dyDescent="0.2">
      <c r="B121" s="122"/>
      <c r="C121" s="126">
        <v>6172</v>
      </c>
      <c r="D121" s="175" t="s">
        <v>232</v>
      </c>
      <c r="E121" s="108">
        <v>1035591.2</v>
      </c>
    </row>
    <row r="122" spans="1:5" ht="15" customHeight="1" x14ac:dyDescent="0.2">
      <c r="B122" s="61"/>
      <c r="C122" s="91" t="s">
        <v>52</v>
      </c>
      <c r="D122" s="92"/>
      <c r="E122" s="93">
        <f>SUM(E121:E121)</f>
        <v>1035591.2</v>
      </c>
    </row>
    <row r="123" spans="1:5" ht="15" customHeight="1" x14ac:dyDescent="0.2"/>
    <row r="124" spans="1:5" ht="15" customHeight="1" x14ac:dyDescent="0.25">
      <c r="A124" s="40" t="s">
        <v>17</v>
      </c>
      <c r="B124" s="41"/>
      <c r="C124" s="41"/>
      <c r="D124" s="82"/>
      <c r="E124" s="82"/>
    </row>
    <row r="125" spans="1:5" ht="15" customHeight="1" x14ac:dyDescent="0.2">
      <c r="A125" s="133" t="s">
        <v>100</v>
      </c>
      <c r="B125" s="41"/>
      <c r="C125" s="41"/>
      <c r="D125" s="41"/>
      <c r="E125" s="43" t="s">
        <v>101</v>
      </c>
    </row>
    <row r="126" spans="1:5" ht="15" customHeight="1" x14ac:dyDescent="0.2">
      <c r="A126" s="44"/>
      <c r="B126" s="123"/>
      <c r="C126" s="41"/>
      <c r="D126" s="44"/>
      <c r="E126" s="124"/>
    </row>
    <row r="127" spans="1:5" ht="15" customHeight="1" x14ac:dyDescent="0.2">
      <c r="B127" s="85" t="s">
        <v>47</v>
      </c>
      <c r="C127" s="85" t="s">
        <v>48</v>
      </c>
      <c r="D127" s="86" t="s">
        <v>49</v>
      </c>
      <c r="E127" s="48" t="s">
        <v>50</v>
      </c>
    </row>
    <row r="128" spans="1:5" ht="15" customHeight="1" x14ac:dyDescent="0.2">
      <c r="B128" s="134">
        <v>12</v>
      </c>
      <c r="C128" s="107"/>
      <c r="D128" s="101" t="s">
        <v>102</v>
      </c>
      <c r="E128" s="89">
        <v>1035591.2</v>
      </c>
    </row>
    <row r="129" spans="1:5" ht="15" customHeight="1" x14ac:dyDescent="0.2">
      <c r="B129" s="134"/>
      <c r="C129" s="91" t="s">
        <v>52</v>
      </c>
      <c r="D129" s="92"/>
      <c r="E129" s="93">
        <f>SUM(E128:E128)</f>
        <v>1035591.2</v>
      </c>
    </row>
    <row r="130" spans="1:5" ht="15" customHeight="1" x14ac:dyDescent="0.2"/>
    <row r="131" spans="1:5" ht="15" customHeight="1" x14ac:dyDescent="0.2"/>
    <row r="132" spans="1:5" ht="15" customHeight="1" x14ac:dyDescent="0.25">
      <c r="A132" s="57" t="s">
        <v>344</v>
      </c>
    </row>
    <row r="133" spans="1:5" ht="15" customHeight="1" x14ac:dyDescent="0.2">
      <c r="A133" s="210" t="s">
        <v>42</v>
      </c>
      <c r="B133" s="210"/>
      <c r="C133" s="210"/>
      <c r="D133" s="210"/>
      <c r="E133" s="210"/>
    </row>
    <row r="134" spans="1:5" ht="15" customHeight="1" x14ac:dyDescent="0.2">
      <c r="A134" s="210" t="s">
        <v>80</v>
      </c>
      <c r="B134" s="210"/>
      <c r="C134" s="210"/>
      <c r="D134" s="210"/>
      <c r="E134" s="210"/>
    </row>
    <row r="135" spans="1:5" ht="15" customHeight="1" x14ac:dyDescent="0.2">
      <c r="A135" s="211" t="s">
        <v>345</v>
      </c>
      <c r="B135" s="211"/>
      <c r="C135" s="211"/>
      <c r="D135" s="211"/>
      <c r="E135" s="211"/>
    </row>
    <row r="136" spans="1:5" ht="15" customHeight="1" x14ac:dyDescent="0.2">
      <c r="A136" s="211"/>
      <c r="B136" s="211"/>
      <c r="C136" s="211"/>
      <c r="D136" s="211"/>
      <c r="E136" s="211"/>
    </row>
    <row r="137" spans="1:5" ht="15" customHeight="1" x14ac:dyDescent="0.2">
      <c r="A137" s="211"/>
      <c r="B137" s="211"/>
      <c r="C137" s="211"/>
      <c r="D137" s="211"/>
      <c r="E137" s="211"/>
    </row>
    <row r="138" spans="1:5" ht="15" customHeight="1" x14ac:dyDescent="0.2">
      <c r="A138" s="211"/>
      <c r="B138" s="211"/>
      <c r="C138" s="211"/>
      <c r="D138" s="211"/>
      <c r="E138" s="211"/>
    </row>
    <row r="139" spans="1:5" ht="15" customHeight="1" x14ac:dyDescent="0.2">
      <c r="A139" s="211"/>
      <c r="B139" s="211"/>
      <c r="C139" s="211"/>
      <c r="D139" s="211"/>
      <c r="E139" s="211"/>
    </row>
    <row r="140" spans="1:5" ht="15" customHeight="1" x14ac:dyDescent="0.2">
      <c r="A140" s="211"/>
      <c r="B140" s="211"/>
      <c r="C140" s="211"/>
      <c r="D140" s="211"/>
      <c r="E140" s="211"/>
    </row>
    <row r="141" spans="1:5" ht="15" customHeight="1" x14ac:dyDescent="0.2">
      <c r="A141" s="211"/>
      <c r="B141" s="211"/>
      <c r="C141" s="211"/>
      <c r="D141" s="211"/>
      <c r="E141" s="211"/>
    </row>
    <row r="142" spans="1:5" ht="15" customHeight="1" x14ac:dyDescent="0.2">
      <c r="A142" s="211"/>
      <c r="B142" s="211"/>
      <c r="C142" s="211"/>
      <c r="D142" s="211"/>
      <c r="E142" s="211"/>
    </row>
    <row r="143" spans="1:5" ht="15" customHeight="1" x14ac:dyDescent="0.2">
      <c r="A143" s="115"/>
      <c r="B143" s="116"/>
      <c r="C143" s="115"/>
      <c r="D143" s="115"/>
      <c r="E143" s="115"/>
    </row>
    <row r="144" spans="1:5" ht="15" customHeight="1" x14ac:dyDescent="0.25">
      <c r="A144" s="40" t="s">
        <v>1</v>
      </c>
      <c r="B144" s="117"/>
      <c r="C144" s="41"/>
      <c r="D144" s="41"/>
      <c r="E144" s="41"/>
    </row>
    <row r="145" spans="1:5" ht="15" customHeight="1" x14ac:dyDescent="0.2">
      <c r="A145" s="42" t="s">
        <v>242</v>
      </c>
      <c r="B145" s="41"/>
      <c r="C145" s="41"/>
      <c r="D145" s="41"/>
      <c r="E145" s="43" t="s">
        <v>98</v>
      </c>
    </row>
    <row r="146" spans="1:5" ht="15" customHeight="1" x14ac:dyDescent="0.25">
      <c r="A146" s="82"/>
      <c r="B146" s="83"/>
      <c r="C146" s="71"/>
      <c r="D146" s="71"/>
      <c r="E146" s="84"/>
    </row>
    <row r="147" spans="1:5" ht="15" customHeight="1" x14ac:dyDescent="0.2">
      <c r="B147" s="85" t="s">
        <v>47</v>
      </c>
      <c r="C147" s="85" t="s">
        <v>48</v>
      </c>
      <c r="D147" s="86" t="s">
        <v>49</v>
      </c>
      <c r="E147" s="48" t="s">
        <v>50</v>
      </c>
    </row>
    <row r="148" spans="1:5" ht="15" customHeight="1" x14ac:dyDescent="0.2">
      <c r="B148" s="118">
        <v>110595823</v>
      </c>
      <c r="C148" s="88"/>
      <c r="D148" s="101" t="s">
        <v>346</v>
      </c>
      <c r="E148" s="52">
        <v>4819278.55</v>
      </c>
    </row>
    <row r="149" spans="1:5" ht="15" customHeight="1" x14ac:dyDescent="0.2">
      <c r="B149" s="90"/>
      <c r="C149" s="91" t="s">
        <v>52</v>
      </c>
      <c r="D149" s="92"/>
      <c r="E149" s="93">
        <f>SUM(E148:E148)</f>
        <v>4819278.55</v>
      </c>
    </row>
    <row r="150" spans="1:5" ht="15" customHeight="1" x14ac:dyDescent="0.2"/>
    <row r="151" spans="1:5" ht="15" customHeight="1" x14ac:dyDescent="0.25">
      <c r="A151" s="40" t="s">
        <v>17</v>
      </c>
    </row>
    <row r="152" spans="1:5" ht="15" customHeight="1" x14ac:dyDescent="0.2">
      <c r="A152" s="42" t="s">
        <v>242</v>
      </c>
      <c r="B152" s="41"/>
      <c r="C152" s="41"/>
      <c r="D152" s="41"/>
      <c r="E152" s="43" t="s">
        <v>98</v>
      </c>
    </row>
    <row r="153" spans="1:5" ht="15" customHeight="1" x14ac:dyDescent="0.2"/>
    <row r="154" spans="1:5" ht="15" customHeight="1" x14ac:dyDescent="0.2">
      <c r="C154" s="46" t="s">
        <v>48</v>
      </c>
      <c r="D154" s="59" t="s">
        <v>54</v>
      </c>
      <c r="E154" s="46" t="s">
        <v>50</v>
      </c>
    </row>
    <row r="155" spans="1:5" ht="15" customHeight="1" x14ac:dyDescent="0.2">
      <c r="C155" s="100">
        <v>2212</v>
      </c>
      <c r="D155" s="101" t="s">
        <v>69</v>
      </c>
      <c r="E155" s="52">
        <v>4819278.55</v>
      </c>
    </row>
    <row r="156" spans="1:5" ht="15" customHeight="1" x14ac:dyDescent="0.2">
      <c r="C156" s="54" t="s">
        <v>52</v>
      </c>
      <c r="D156" s="63"/>
      <c r="E156" s="64">
        <f>SUM(E155:E155)</f>
        <v>4819278.55</v>
      </c>
    </row>
    <row r="157" spans="1:5" ht="15" customHeight="1" x14ac:dyDescent="0.2"/>
    <row r="158" spans="1:5" ht="15" customHeight="1" x14ac:dyDescent="0.25">
      <c r="A158" s="57" t="s">
        <v>347</v>
      </c>
    </row>
    <row r="159" spans="1:5" ht="15" customHeight="1" x14ac:dyDescent="0.2">
      <c r="A159" s="215" t="s">
        <v>42</v>
      </c>
      <c r="B159" s="215"/>
      <c r="C159" s="215"/>
      <c r="D159" s="215"/>
      <c r="E159" s="215"/>
    </row>
    <row r="160" spans="1:5" ht="15" customHeight="1" x14ac:dyDescent="0.2">
      <c r="A160" s="209" t="s">
        <v>496</v>
      </c>
      <c r="B160" s="209"/>
      <c r="C160" s="209"/>
      <c r="D160" s="209"/>
      <c r="E160" s="209"/>
    </row>
    <row r="161" spans="1:5" ht="15" customHeight="1" x14ac:dyDescent="0.2">
      <c r="A161" s="209"/>
      <c r="B161" s="209"/>
      <c r="C161" s="209"/>
      <c r="D161" s="209"/>
      <c r="E161" s="209"/>
    </row>
    <row r="162" spans="1:5" ht="15" customHeight="1" x14ac:dyDescent="0.2">
      <c r="A162" s="209"/>
      <c r="B162" s="209"/>
      <c r="C162" s="209"/>
      <c r="D162" s="209"/>
      <c r="E162" s="209"/>
    </row>
    <row r="163" spans="1:5" ht="15" customHeight="1" x14ac:dyDescent="0.2">
      <c r="A163" s="209"/>
      <c r="B163" s="209"/>
      <c r="C163" s="209"/>
      <c r="D163" s="209"/>
      <c r="E163" s="209"/>
    </row>
    <row r="164" spans="1:5" ht="15" customHeight="1" x14ac:dyDescent="0.2">
      <c r="A164" s="209"/>
      <c r="B164" s="209"/>
      <c r="C164" s="209"/>
      <c r="D164" s="209"/>
      <c r="E164" s="209"/>
    </row>
    <row r="165" spans="1:5" ht="15" customHeight="1" x14ac:dyDescent="0.2">
      <c r="A165" s="209"/>
      <c r="B165" s="209"/>
      <c r="C165" s="209"/>
      <c r="D165" s="209"/>
      <c r="E165" s="209"/>
    </row>
    <row r="166" spans="1:5" ht="15" customHeight="1" x14ac:dyDescent="0.2">
      <c r="A166" s="209"/>
      <c r="B166" s="209"/>
      <c r="C166" s="209"/>
      <c r="D166" s="209"/>
      <c r="E166" s="209"/>
    </row>
    <row r="167" spans="1:5" ht="15" customHeight="1" x14ac:dyDescent="0.2">
      <c r="A167" s="209"/>
      <c r="B167" s="209"/>
      <c r="C167" s="209"/>
      <c r="D167" s="209"/>
      <c r="E167" s="209"/>
    </row>
    <row r="168" spans="1:5" ht="15" customHeight="1" x14ac:dyDescent="0.2">
      <c r="A168" s="209"/>
      <c r="B168" s="209"/>
      <c r="C168" s="209"/>
      <c r="D168" s="209"/>
      <c r="E168" s="209"/>
    </row>
    <row r="169" spans="1:5" ht="15" customHeight="1" x14ac:dyDescent="0.2">
      <c r="A169" s="209"/>
      <c r="B169" s="209"/>
      <c r="C169" s="209"/>
      <c r="D169" s="209"/>
      <c r="E169" s="209"/>
    </row>
    <row r="170" spans="1:5" ht="15" customHeight="1" x14ac:dyDescent="0.2">
      <c r="B170" s="195"/>
    </row>
    <row r="171" spans="1:5" ht="15" customHeight="1" x14ac:dyDescent="0.25">
      <c r="A171" s="79" t="s">
        <v>1</v>
      </c>
      <c r="B171" s="78"/>
      <c r="C171" s="77"/>
      <c r="D171" s="77"/>
      <c r="E171" s="77"/>
    </row>
    <row r="172" spans="1:5" ht="15" customHeight="1" x14ac:dyDescent="0.2">
      <c r="A172" s="81" t="s">
        <v>90</v>
      </c>
      <c r="B172" s="127"/>
      <c r="C172" s="127"/>
      <c r="D172" s="127"/>
      <c r="E172" s="82" t="s">
        <v>91</v>
      </c>
    </row>
    <row r="173" spans="1:5" ht="15" customHeight="1" x14ac:dyDescent="0.2">
      <c r="A173" s="127"/>
      <c r="B173" s="196"/>
      <c r="C173" s="127"/>
      <c r="D173" s="127"/>
      <c r="E173" s="84"/>
    </row>
    <row r="174" spans="1:5" ht="15" customHeight="1" x14ac:dyDescent="0.2">
      <c r="B174" s="85" t="s">
        <v>47</v>
      </c>
      <c r="C174" s="146" t="s">
        <v>48</v>
      </c>
      <c r="D174" s="86" t="s">
        <v>49</v>
      </c>
      <c r="E174" s="46" t="s">
        <v>50</v>
      </c>
    </row>
    <row r="175" spans="1:5" ht="15" customHeight="1" x14ac:dyDescent="0.2">
      <c r="B175" s="197">
        <v>302</v>
      </c>
      <c r="C175" s="198">
        <v>6172</v>
      </c>
      <c r="D175" s="67" t="s">
        <v>232</v>
      </c>
      <c r="E175" s="183">
        <v>5857260</v>
      </c>
    </row>
    <row r="176" spans="1:5" ht="15" customHeight="1" x14ac:dyDescent="0.2">
      <c r="B176" s="76"/>
      <c r="C176" s="54" t="s">
        <v>52</v>
      </c>
      <c r="D176" s="63"/>
      <c r="E176" s="64">
        <f>SUM(E175:E175)</f>
        <v>5857260</v>
      </c>
    </row>
    <row r="177" spans="1:5" ht="15" customHeight="1" x14ac:dyDescent="0.2">
      <c r="A177" s="77"/>
      <c r="B177" s="78"/>
      <c r="C177" s="77"/>
      <c r="D177" s="77"/>
      <c r="E177" s="77"/>
    </row>
    <row r="178" spans="1:5" ht="15" customHeight="1" x14ac:dyDescent="0.25">
      <c r="A178" s="40" t="s">
        <v>17</v>
      </c>
      <c r="B178" s="117"/>
      <c r="C178" s="41"/>
      <c r="D178" s="41"/>
      <c r="E178" s="73"/>
    </row>
    <row r="179" spans="1:5" ht="15" customHeight="1" x14ac:dyDescent="0.2">
      <c r="A179" s="81" t="s">
        <v>90</v>
      </c>
      <c r="B179" s="127"/>
      <c r="C179" s="127"/>
      <c r="D179" s="127"/>
      <c r="E179" s="82" t="s">
        <v>91</v>
      </c>
    </row>
    <row r="180" spans="1:5" ht="15" customHeight="1" x14ac:dyDescent="0.2">
      <c r="A180" s="73"/>
      <c r="B180" s="199"/>
      <c r="C180" s="41"/>
      <c r="D180" s="73"/>
      <c r="E180" s="124"/>
    </row>
    <row r="181" spans="1:5" ht="15" customHeight="1" x14ac:dyDescent="0.2">
      <c r="B181" s="85" t="s">
        <v>47</v>
      </c>
      <c r="C181" s="46" t="s">
        <v>48</v>
      </c>
      <c r="D181" s="59" t="s">
        <v>49</v>
      </c>
      <c r="E181" s="46" t="s">
        <v>50</v>
      </c>
    </row>
    <row r="182" spans="1:5" ht="15" customHeight="1" x14ac:dyDescent="0.2">
      <c r="B182" s="197">
        <v>302</v>
      </c>
      <c r="C182" s="173"/>
      <c r="D182" s="69" t="s">
        <v>92</v>
      </c>
      <c r="E182" s="68">
        <v>5389917</v>
      </c>
    </row>
    <row r="183" spans="1:5" ht="15" customHeight="1" x14ac:dyDescent="0.2">
      <c r="B183" s="76"/>
      <c r="C183" s="54" t="s">
        <v>52</v>
      </c>
      <c r="D183" s="200"/>
      <c r="E183" s="64">
        <f>SUM(E182:E182)</f>
        <v>5389917</v>
      </c>
    </row>
    <row r="184" spans="1:5" ht="15" customHeight="1" x14ac:dyDescent="0.2"/>
    <row r="185" spans="1:5" ht="15" customHeight="1" x14ac:dyDescent="0.25">
      <c r="A185" s="79" t="s">
        <v>17</v>
      </c>
      <c r="B185" s="71"/>
      <c r="C185" s="71"/>
      <c r="D185" s="71"/>
      <c r="E185" s="71"/>
    </row>
    <row r="186" spans="1:5" ht="15" customHeight="1" x14ac:dyDescent="0.2">
      <c r="A186" s="81" t="s">
        <v>64</v>
      </c>
      <c r="B186" s="71"/>
      <c r="C186" s="71"/>
      <c r="D186" s="71"/>
      <c r="E186" s="72" t="s">
        <v>65</v>
      </c>
    </row>
    <row r="187" spans="1:5" ht="15" customHeight="1" x14ac:dyDescent="0.25">
      <c r="A187" s="79"/>
      <c r="B187" s="82"/>
      <c r="C187" s="71"/>
      <c r="D187" s="71"/>
      <c r="E187" s="84"/>
    </row>
    <row r="188" spans="1:5" ht="15" customHeight="1" x14ac:dyDescent="0.2">
      <c r="A188" s="111"/>
      <c r="B188" s="111"/>
      <c r="C188" s="85" t="s">
        <v>48</v>
      </c>
      <c r="D188" s="59" t="s">
        <v>54</v>
      </c>
      <c r="E188" s="48" t="s">
        <v>50</v>
      </c>
    </row>
    <row r="189" spans="1:5" ht="15" customHeight="1" x14ac:dyDescent="0.2">
      <c r="A189" s="129"/>
      <c r="B189" s="113"/>
      <c r="C189" s="132">
        <v>6409</v>
      </c>
      <c r="D189" s="101" t="s">
        <v>86</v>
      </c>
      <c r="E189" s="150">
        <v>467343</v>
      </c>
    </row>
    <row r="190" spans="1:5" ht="15" customHeight="1" x14ac:dyDescent="0.2">
      <c r="A190" s="130"/>
      <c r="B190" s="151"/>
      <c r="C190" s="91" t="s">
        <v>52</v>
      </c>
      <c r="D190" s="92"/>
      <c r="E190" s="93">
        <f>E189</f>
        <v>467343</v>
      </c>
    </row>
    <row r="191" spans="1:5" ht="15" customHeight="1" x14ac:dyDescent="0.2"/>
    <row r="192" spans="1:5" ht="15" customHeight="1" x14ac:dyDescent="0.2"/>
    <row r="193" spans="1:5" ht="15" customHeight="1" x14ac:dyDescent="0.25">
      <c r="A193" s="57" t="s">
        <v>348</v>
      </c>
    </row>
    <row r="194" spans="1:5" ht="15" customHeight="1" x14ac:dyDescent="0.2">
      <c r="A194" s="210" t="s">
        <v>104</v>
      </c>
      <c r="B194" s="210"/>
      <c r="C194" s="210"/>
      <c r="D194" s="210"/>
      <c r="E194" s="210"/>
    </row>
    <row r="195" spans="1:5" ht="15" customHeight="1" x14ac:dyDescent="0.2">
      <c r="A195" s="211" t="s">
        <v>349</v>
      </c>
      <c r="B195" s="211"/>
      <c r="C195" s="211"/>
      <c r="D195" s="211"/>
      <c r="E195" s="211"/>
    </row>
    <row r="196" spans="1:5" ht="15" customHeight="1" x14ac:dyDescent="0.2">
      <c r="A196" s="211"/>
      <c r="B196" s="211"/>
      <c r="C196" s="211"/>
      <c r="D196" s="211"/>
      <c r="E196" s="211"/>
    </row>
    <row r="197" spans="1:5" ht="15" customHeight="1" x14ac:dyDescent="0.2">
      <c r="A197" s="211"/>
      <c r="B197" s="211"/>
      <c r="C197" s="211"/>
      <c r="D197" s="211"/>
      <c r="E197" s="211"/>
    </row>
    <row r="198" spans="1:5" ht="15" customHeight="1" x14ac:dyDescent="0.2">
      <c r="A198" s="211"/>
      <c r="B198" s="211"/>
      <c r="C198" s="211"/>
      <c r="D198" s="211"/>
      <c r="E198" s="211"/>
    </row>
    <row r="199" spans="1:5" ht="15" customHeight="1" x14ac:dyDescent="0.2">
      <c r="A199" s="211"/>
      <c r="B199" s="211"/>
      <c r="C199" s="211"/>
      <c r="D199" s="211"/>
      <c r="E199" s="211"/>
    </row>
    <row r="200" spans="1:5" ht="15" customHeight="1" x14ac:dyDescent="0.2">
      <c r="A200" s="211"/>
      <c r="B200" s="211"/>
      <c r="C200" s="211"/>
      <c r="D200" s="211"/>
      <c r="E200" s="211"/>
    </row>
    <row r="201" spans="1:5" ht="15" customHeight="1" x14ac:dyDescent="0.2">
      <c r="A201" s="211"/>
      <c r="B201" s="211"/>
      <c r="C201" s="211"/>
      <c r="D201" s="211"/>
      <c r="E201" s="211"/>
    </row>
    <row r="202" spans="1:5" ht="15" customHeight="1" x14ac:dyDescent="0.2">
      <c r="A202" s="211"/>
      <c r="B202" s="211"/>
      <c r="C202" s="211"/>
      <c r="D202" s="211"/>
      <c r="E202" s="211"/>
    </row>
    <row r="203" spans="1:5" ht="15" customHeight="1" x14ac:dyDescent="0.2">
      <c r="A203" s="211"/>
      <c r="B203" s="211"/>
      <c r="C203" s="211"/>
      <c r="D203" s="211"/>
      <c r="E203" s="211"/>
    </row>
    <row r="204" spans="1:5" ht="15" customHeight="1" x14ac:dyDescent="0.2">
      <c r="A204" s="77"/>
      <c r="B204" s="78"/>
      <c r="C204" s="77"/>
      <c r="D204" s="77"/>
      <c r="E204" s="77"/>
    </row>
    <row r="205" spans="1:5" ht="15" customHeight="1" x14ac:dyDescent="0.2">
      <c r="A205" s="77"/>
      <c r="B205" s="78"/>
      <c r="C205" s="77"/>
      <c r="D205" s="77"/>
      <c r="E205" s="77"/>
    </row>
    <row r="206" spans="1:5" ht="15" customHeight="1" x14ac:dyDescent="0.2">
      <c r="A206" s="77"/>
      <c r="B206" s="78"/>
      <c r="C206" s="77"/>
      <c r="D206" s="77"/>
      <c r="E206" s="77"/>
    </row>
    <row r="207" spans="1:5" ht="15" customHeight="1" x14ac:dyDescent="0.2">
      <c r="A207" s="77"/>
      <c r="B207" s="78"/>
      <c r="C207" s="77"/>
      <c r="D207" s="77"/>
      <c r="E207" s="77"/>
    </row>
    <row r="208" spans="1:5" ht="15" customHeight="1" x14ac:dyDescent="0.2">
      <c r="A208" s="77"/>
      <c r="B208" s="78"/>
      <c r="C208" s="77"/>
      <c r="D208" s="77"/>
      <c r="E208" s="77"/>
    </row>
    <row r="209" spans="1:5" ht="15" customHeight="1" x14ac:dyDescent="0.2">
      <c r="A209" s="77"/>
      <c r="B209" s="78"/>
      <c r="C209" s="77"/>
      <c r="D209" s="77"/>
      <c r="E209" s="77"/>
    </row>
    <row r="210" spans="1:5" ht="15" customHeight="1" x14ac:dyDescent="0.25">
      <c r="A210" s="79" t="s">
        <v>1</v>
      </c>
      <c r="B210" s="80"/>
      <c r="C210" s="71"/>
      <c r="D210" s="71"/>
      <c r="E210" s="71"/>
    </row>
    <row r="211" spans="1:5" ht="15" customHeight="1" x14ac:dyDescent="0.2">
      <c r="A211" s="81" t="s">
        <v>64</v>
      </c>
      <c r="B211" s="80"/>
      <c r="C211" s="71"/>
      <c r="D211" s="71"/>
      <c r="E211" s="72" t="s">
        <v>65</v>
      </c>
    </row>
    <row r="212" spans="1:5" ht="15" customHeight="1" x14ac:dyDescent="0.25">
      <c r="A212" s="82"/>
      <c r="B212" s="83"/>
      <c r="C212" s="71"/>
      <c r="D212" s="71"/>
      <c r="E212" s="84"/>
    </row>
    <row r="213" spans="1:5" ht="15" customHeight="1" x14ac:dyDescent="0.2">
      <c r="B213" s="85" t="s">
        <v>47</v>
      </c>
      <c r="C213" s="85" t="s">
        <v>48</v>
      </c>
      <c r="D213" s="86" t="s">
        <v>49</v>
      </c>
      <c r="E213" s="48" t="s">
        <v>50</v>
      </c>
    </row>
    <row r="214" spans="1:5" ht="15" customHeight="1" x14ac:dyDescent="0.2">
      <c r="B214" s="87">
        <v>29009</v>
      </c>
      <c r="C214" s="88"/>
      <c r="D214" s="51" t="s">
        <v>51</v>
      </c>
      <c r="E214" s="89">
        <v>-327000</v>
      </c>
    </row>
    <row r="215" spans="1:5" ht="15" customHeight="1" x14ac:dyDescent="0.2">
      <c r="B215" s="90"/>
      <c r="C215" s="91" t="s">
        <v>52</v>
      </c>
      <c r="D215" s="92"/>
      <c r="E215" s="93">
        <f>SUM(E214:E214)</f>
        <v>-327000</v>
      </c>
    </row>
    <row r="216" spans="1:5" ht="15" customHeight="1" x14ac:dyDescent="0.2">
      <c r="A216" s="82"/>
      <c r="B216" s="94"/>
      <c r="C216" s="82"/>
      <c r="D216" s="82"/>
      <c r="E216" s="82"/>
    </row>
    <row r="217" spans="1:5" ht="15" customHeight="1" x14ac:dyDescent="0.25">
      <c r="A217" s="79" t="s">
        <v>17</v>
      </c>
      <c r="B217" s="80"/>
      <c r="C217" s="71"/>
      <c r="D217" s="71"/>
      <c r="E217" s="71"/>
    </row>
    <row r="218" spans="1:5" ht="15" customHeight="1" x14ac:dyDescent="0.2">
      <c r="A218" s="81" t="s">
        <v>67</v>
      </c>
      <c r="B218" s="94"/>
      <c r="C218" s="82"/>
      <c r="D218" s="82"/>
      <c r="E218" s="82" t="s">
        <v>68</v>
      </c>
    </row>
    <row r="219" spans="1:5" ht="15" customHeight="1" x14ac:dyDescent="0.2">
      <c r="A219" s="82"/>
      <c r="B219" s="95"/>
      <c r="C219" s="71"/>
      <c r="D219" s="82"/>
      <c r="E219" s="96"/>
    </row>
    <row r="220" spans="1:5" ht="15" customHeight="1" x14ac:dyDescent="0.2">
      <c r="B220" s="97"/>
      <c r="C220" s="85" t="s">
        <v>48</v>
      </c>
      <c r="D220" s="98" t="s">
        <v>54</v>
      </c>
      <c r="E220" s="48" t="s">
        <v>50</v>
      </c>
    </row>
    <row r="221" spans="1:5" ht="15" customHeight="1" x14ac:dyDescent="0.2">
      <c r="B221" s="99"/>
      <c r="C221" s="100">
        <v>1037</v>
      </c>
      <c r="D221" s="67" t="s">
        <v>55</v>
      </c>
      <c r="E221" s="89">
        <v>-327000</v>
      </c>
    </row>
    <row r="222" spans="1:5" ht="15" customHeight="1" x14ac:dyDescent="0.2">
      <c r="B222" s="102"/>
      <c r="C222" s="91" t="s">
        <v>52</v>
      </c>
      <c r="D222" s="103"/>
      <c r="E222" s="104">
        <f>SUM(E221:E221)</f>
        <v>-327000</v>
      </c>
    </row>
    <row r="223" spans="1:5" ht="15" customHeight="1" x14ac:dyDescent="0.2"/>
    <row r="224" spans="1:5" ht="15" customHeight="1" x14ac:dyDescent="0.2"/>
    <row r="225" spans="1:5" ht="15" customHeight="1" x14ac:dyDescent="0.25">
      <c r="A225" s="57" t="s">
        <v>350</v>
      </c>
    </row>
    <row r="226" spans="1:5" ht="15" customHeight="1" x14ac:dyDescent="0.2">
      <c r="A226" s="210" t="s">
        <v>42</v>
      </c>
      <c r="B226" s="210"/>
      <c r="C226" s="210"/>
      <c r="D226" s="210"/>
      <c r="E226" s="210"/>
    </row>
    <row r="227" spans="1:5" ht="15" customHeight="1" x14ac:dyDescent="0.2">
      <c r="A227" s="209" t="s">
        <v>497</v>
      </c>
      <c r="B227" s="209"/>
      <c r="C227" s="209"/>
      <c r="D227" s="209"/>
      <c r="E227" s="209"/>
    </row>
    <row r="228" spans="1:5" ht="15" customHeight="1" x14ac:dyDescent="0.2">
      <c r="A228" s="209"/>
      <c r="B228" s="209"/>
      <c r="C228" s="209"/>
      <c r="D228" s="209"/>
      <c r="E228" s="209"/>
    </row>
    <row r="229" spans="1:5" ht="15" customHeight="1" x14ac:dyDescent="0.2">
      <c r="A229" s="209"/>
      <c r="B229" s="209"/>
      <c r="C229" s="209"/>
      <c r="D229" s="209"/>
      <c r="E229" s="209"/>
    </row>
    <row r="230" spans="1:5" ht="15" customHeight="1" x14ac:dyDescent="0.2">
      <c r="A230" s="209"/>
      <c r="B230" s="209"/>
      <c r="C230" s="209"/>
      <c r="D230" s="209"/>
      <c r="E230" s="209"/>
    </row>
    <row r="231" spans="1:5" ht="15" customHeight="1" x14ac:dyDescent="0.2">
      <c r="A231" s="209"/>
      <c r="B231" s="209"/>
      <c r="C231" s="209"/>
      <c r="D231" s="209"/>
      <c r="E231" s="209"/>
    </row>
    <row r="232" spans="1:5" ht="15" customHeight="1" x14ac:dyDescent="0.2">
      <c r="A232" s="209"/>
      <c r="B232" s="209"/>
      <c r="C232" s="209"/>
      <c r="D232" s="209"/>
      <c r="E232" s="209"/>
    </row>
    <row r="233" spans="1:5" ht="15" customHeight="1" x14ac:dyDescent="0.2">
      <c r="A233" s="209"/>
      <c r="B233" s="209"/>
      <c r="C233" s="209"/>
      <c r="D233" s="209"/>
      <c r="E233" s="209"/>
    </row>
    <row r="234" spans="1:5" ht="15" customHeight="1" x14ac:dyDescent="0.2">
      <c r="A234" s="209"/>
      <c r="B234" s="209"/>
      <c r="C234" s="209"/>
      <c r="D234" s="209"/>
      <c r="E234" s="209"/>
    </row>
    <row r="235" spans="1:5" ht="15" customHeight="1" x14ac:dyDescent="0.2">
      <c r="A235" s="209"/>
      <c r="B235" s="209"/>
      <c r="C235" s="209"/>
      <c r="D235" s="209"/>
      <c r="E235" s="209"/>
    </row>
    <row r="236" spans="1:5" ht="15" customHeight="1" x14ac:dyDescent="0.2">
      <c r="A236" s="77"/>
      <c r="B236" s="77"/>
      <c r="C236" s="77"/>
      <c r="D236" s="77"/>
      <c r="E236" s="77"/>
    </row>
    <row r="237" spans="1:5" ht="15" customHeight="1" x14ac:dyDescent="0.25">
      <c r="A237" s="79" t="s">
        <v>1</v>
      </c>
      <c r="B237" s="71"/>
      <c r="C237" s="71"/>
      <c r="D237" s="71"/>
      <c r="E237" s="71"/>
    </row>
    <row r="238" spans="1:5" ht="15" customHeight="1" x14ac:dyDescent="0.2">
      <c r="A238" s="81" t="s">
        <v>64</v>
      </c>
      <c r="E238" t="s">
        <v>65</v>
      </c>
    </row>
    <row r="239" spans="1:5" ht="15" customHeight="1" x14ac:dyDescent="0.25">
      <c r="B239" s="79"/>
      <c r="C239" s="71"/>
      <c r="D239" s="71"/>
      <c r="E239" s="84"/>
    </row>
    <row r="240" spans="1:5" ht="15" customHeight="1" x14ac:dyDescent="0.2">
      <c r="A240" s="111"/>
      <c r="B240" s="111"/>
      <c r="C240" s="85" t="s">
        <v>48</v>
      </c>
      <c r="D240" s="86" t="s">
        <v>49</v>
      </c>
      <c r="E240" s="46" t="s">
        <v>50</v>
      </c>
    </row>
    <row r="241" spans="1:5" ht="15" customHeight="1" x14ac:dyDescent="0.2">
      <c r="A241" s="122"/>
      <c r="B241" s="121"/>
      <c r="C241" s="100"/>
      <c r="D241" s="67" t="s">
        <v>96</v>
      </c>
      <c r="E241" s="52">
        <v>19474817.859999999</v>
      </c>
    </row>
    <row r="242" spans="1:5" ht="15" customHeight="1" x14ac:dyDescent="0.2">
      <c r="A242" s="122"/>
      <c r="B242" s="121"/>
      <c r="C242" s="54" t="s">
        <v>52</v>
      </c>
      <c r="D242" s="55"/>
      <c r="E242" s="56">
        <f>SUM(E241:E241)</f>
        <v>19474817.859999999</v>
      </c>
    </row>
    <row r="243" spans="1:5" ht="15" customHeight="1" x14ac:dyDescent="0.2">
      <c r="A243" s="44"/>
      <c r="B243" s="44"/>
      <c r="C243" s="44"/>
      <c r="D243" s="44"/>
      <c r="E243" s="44"/>
    </row>
    <row r="244" spans="1:5" ht="15" customHeight="1" x14ac:dyDescent="0.25">
      <c r="A244" s="79" t="s">
        <v>17</v>
      </c>
      <c r="B244" s="71"/>
      <c r="C244" s="71"/>
      <c r="D244" s="71"/>
      <c r="E244" s="82"/>
    </row>
    <row r="245" spans="1:5" ht="15" customHeight="1" x14ac:dyDescent="0.2">
      <c r="A245" s="81" t="s">
        <v>64</v>
      </c>
      <c r="B245" s="71"/>
      <c r="C245" s="71"/>
      <c r="D245" s="71"/>
      <c r="E245" s="72" t="s">
        <v>65</v>
      </c>
    </row>
    <row r="246" spans="1:5" ht="15" customHeight="1" x14ac:dyDescent="0.2">
      <c r="A246" s="81"/>
      <c r="B246" s="82"/>
      <c r="C246" s="71"/>
      <c r="D246" s="71"/>
      <c r="E246" s="84"/>
    </row>
    <row r="247" spans="1:5" ht="15" customHeight="1" x14ac:dyDescent="0.2">
      <c r="A247" s="111"/>
      <c r="B247" s="111"/>
      <c r="C247" s="85" t="s">
        <v>48</v>
      </c>
      <c r="D247" s="59" t="s">
        <v>54</v>
      </c>
      <c r="E247" s="48" t="s">
        <v>50</v>
      </c>
    </row>
    <row r="248" spans="1:5" ht="15" customHeight="1" x14ac:dyDescent="0.2">
      <c r="A248" s="111"/>
      <c r="B248" s="111"/>
      <c r="C248" s="132">
        <v>6409</v>
      </c>
      <c r="D248" s="101" t="s">
        <v>86</v>
      </c>
      <c r="E248" s="108">
        <v>-2810197.07</v>
      </c>
    </row>
    <row r="249" spans="1:5" ht="15" customHeight="1" x14ac:dyDescent="0.2">
      <c r="A249" s="99"/>
      <c r="B249" s="99"/>
      <c r="C249" s="91" t="s">
        <v>52</v>
      </c>
      <c r="D249" s="92"/>
      <c r="E249" s="93">
        <f>SUM(E248:E248)</f>
        <v>-2810197.07</v>
      </c>
    </row>
    <row r="250" spans="1:5" ht="15" customHeight="1" x14ac:dyDescent="0.2">
      <c r="A250" s="44"/>
      <c r="B250" s="44"/>
      <c r="C250" s="44"/>
      <c r="D250" s="44"/>
      <c r="E250" s="44"/>
    </row>
    <row r="251" spans="1:5" ht="15" customHeight="1" x14ac:dyDescent="0.25">
      <c r="A251" s="40" t="s">
        <v>17</v>
      </c>
      <c r="B251" s="41"/>
      <c r="C251" s="41"/>
      <c r="D251" s="82"/>
      <c r="E251" s="82"/>
    </row>
    <row r="252" spans="1:5" ht="15" customHeight="1" x14ac:dyDescent="0.2">
      <c r="A252" s="133" t="s">
        <v>100</v>
      </c>
      <c r="B252" s="41"/>
      <c r="C252" s="41"/>
      <c r="D252" s="41"/>
      <c r="E252" s="43" t="s">
        <v>101</v>
      </c>
    </row>
    <row r="253" spans="1:5" ht="15" customHeight="1" x14ac:dyDescent="0.2">
      <c r="A253" s="44"/>
      <c r="B253" s="123"/>
      <c r="C253" s="41"/>
      <c r="D253" s="44"/>
      <c r="E253" s="124"/>
    </row>
    <row r="254" spans="1:5" ht="15" customHeight="1" x14ac:dyDescent="0.2">
      <c r="B254" s="85" t="s">
        <v>47</v>
      </c>
      <c r="C254" s="85" t="s">
        <v>48</v>
      </c>
      <c r="D254" s="86" t="s">
        <v>49</v>
      </c>
      <c r="E254" s="48" t="s">
        <v>50</v>
      </c>
    </row>
    <row r="255" spans="1:5" ht="15" customHeight="1" x14ac:dyDescent="0.2">
      <c r="B255" s="134">
        <v>880</v>
      </c>
      <c r="C255" s="107"/>
      <c r="D255" s="101" t="s">
        <v>102</v>
      </c>
      <c r="E255" s="89">
        <v>2810197.07</v>
      </c>
    </row>
    <row r="256" spans="1:5" ht="15" customHeight="1" x14ac:dyDescent="0.2">
      <c r="B256" s="134">
        <v>895</v>
      </c>
      <c r="C256" s="107"/>
      <c r="D256" s="101" t="s">
        <v>102</v>
      </c>
      <c r="E256" s="89">
        <v>19474817.859999999</v>
      </c>
    </row>
    <row r="257" spans="1:5" ht="15" customHeight="1" x14ac:dyDescent="0.2">
      <c r="B257" s="134"/>
      <c r="C257" s="91" t="s">
        <v>52</v>
      </c>
      <c r="D257" s="92"/>
      <c r="E257" s="93">
        <f>SUM(E255:E256)</f>
        <v>22285014.93</v>
      </c>
    </row>
    <row r="258" spans="1:5" ht="15" customHeight="1" x14ac:dyDescent="0.2"/>
    <row r="259" spans="1:5" ht="15" customHeight="1" x14ac:dyDescent="0.2"/>
    <row r="260" spans="1:5" ht="15" customHeight="1" x14ac:dyDescent="0.2"/>
    <row r="261" spans="1:5" ht="15" customHeight="1" x14ac:dyDescent="0.2"/>
    <row r="262" spans="1:5" ht="15" customHeight="1" x14ac:dyDescent="0.25">
      <c r="A262" s="57" t="s">
        <v>351</v>
      </c>
    </row>
    <row r="263" spans="1:5" ht="15" customHeight="1" x14ac:dyDescent="0.2">
      <c r="A263" s="210" t="s">
        <v>42</v>
      </c>
      <c r="B263" s="210"/>
      <c r="C263" s="210"/>
      <c r="D263" s="210"/>
      <c r="E263" s="210"/>
    </row>
    <row r="264" spans="1:5" ht="15" customHeight="1" x14ac:dyDescent="0.2">
      <c r="A264" s="210" t="s">
        <v>260</v>
      </c>
      <c r="B264" s="210"/>
      <c r="C264" s="210"/>
      <c r="D264" s="210"/>
      <c r="E264" s="210"/>
    </row>
    <row r="265" spans="1:5" ht="15" customHeight="1" x14ac:dyDescent="0.2">
      <c r="A265" s="209" t="s">
        <v>352</v>
      </c>
      <c r="B265" s="216"/>
      <c r="C265" s="216"/>
      <c r="D265" s="216"/>
      <c r="E265" s="216"/>
    </row>
    <row r="266" spans="1:5" ht="15" customHeight="1" x14ac:dyDescent="0.2">
      <c r="A266" s="216"/>
      <c r="B266" s="216"/>
      <c r="C266" s="216"/>
      <c r="D266" s="216"/>
      <c r="E266" s="216"/>
    </row>
    <row r="267" spans="1:5" ht="15" customHeight="1" x14ac:dyDescent="0.2">
      <c r="A267" s="216"/>
      <c r="B267" s="216"/>
      <c r="C267" s="216"/>
      <c r="D267" s="216"/>
      <c r="E267" s="216"/>
    </row>
    <row r="268" spans="1:5" ht="15" customHeight="1" x14ac:dyDescent="0.2">
      <c r="A268" s="216"/>
      <c r="B268" s="216"/>
      <c r="C268" s="216"/>
      <c r="D268" s="216"/>
      <c r="E268" s="216"/>
    </row>
    <row r="269" spans="1:5" ht="15" customHeight="1" x14ac:dyDescent="0.2">
      <c r="A269" s="216"/>
      <c r="B269" s="216"/>
      <c r="C269" s="216"/>
      <c r="D269" s="216"/>
      <c r="E269" s="216"/>
    </row>
    <row r="270" spans="1:5" ht="15" customHeight="1" x14ac:dyDescent="0.2">
      <c r="A270" s="216"/>
      <c r="B270" s="216"/>
      <c r="C270" s="216"/>
      <c r="D270" s="216"/>
      <c r="E270" s="216"/>
    </row>
    <row r="271" spans="1:5" ht="15" customHeight="1" x14ac:dyDescent="0.2">
      <c r="A271" s="216"/>
      <c r="B271" s="216"/>
      <c r="C271" s="216"/>
      <c r="D271" s="216"/>
      <c r="E271" s="216"/>
    </row>
    <row r="272" spans="1:5" ht="15" customHeight="1" x14ac:dyDescent="0.2">
      <c r="A272" s="193"/>
      <c r="B272" s="193"/>
      <c r="C272" s="193"/>
      <c r="D272" s="193"/>
      <c r="E272" s="193"/>
    </row>
    <row r="273" spans="1:5" ht="15" customHeight="1" x14ac:dyDescent="0.25">
      <c r="A273" s="40" t="s">
        <v>1</v>
      </c>
      <c r="B273" s="41"/>
      <c r="C273" s="41"/>
      <c r="D273" s="41"/>
      <c r="E273" s="41"/>
    </row>
    <row r="274" spans="1:5" ht="15" customHeight="1" x14ac:dyDescent="0.2">
      <c r="A274" s="81" t="s">
        <v>64</v>
      </c>
      <c r="B274" s="41"/>
      <c r="C274" s="41"/>
      <c r="D274" s="41"/>
      <c r="E274" s="43" t="s">
        <v>65</v>
      </c>
    </row>
    <row r="275" spans="1:5" ht="15" customHeight="1" x14ac:dyDescent="0.25">
      <c r="A275" s="82"/>
      <c r="B275" s="79"/>
      <c r="C275" s="71"/>
      <c r="D275" s="71"/>
      <c r="E275" s="84"/>
    </row>
    <row r="276" spans="1:5" ht="15" customHeight="1" x14ac:dyDescent="0.2">
      <c r="A276" s="82"/>
      <c r="B276" s="85" t="s">
        <v>47</v>
      </c>
      <c r="C276" s="85" t="s">
        <v>48</v>
      </c>
      <c r="D276" s="86" t="s">
        <v>49</v>
      </c>
      <c r="E276" s="48" t="s">
        <v>50</v>
      </c>
    </row>
    <row r="277" spans="1:5" ht="15" customHeight="1" x14ac:dyDescent="0.2">
      <c r="A277" s="82"/>
      <c r="B277" s="132">
        <v>104513013</v>
      </c>
      <c r="C277" s="50"/>
      <c r="D277" s="51" t="s">
        <v>51</v>
      </c>
      <c r="E277" s="52">
        <v>187410.12</v>
      </c>
    </row>
    <row r="278" spans="1:5" ht="15" customHeight="1" x14ac:dyDescent="0.2">
      <c r="A278" s="82"/>
      <c r="B278" s="132">
        <v>104113013</v>
      </c>
      <c r="C278" s="50"/>
      <c r="D278" s="194" t="s">
        <v>51</v>
      </c>
      <c r="E278" s="52">
        <v>22048.25</v>
      </c>
    </row>
    <row r="279" spans="1:5" ht="15" customHeight="1" x14ac:dyDescent="0.2">
      <c r="A279" s="82"/>
      <c r="B279" s="90"/>
      <c r="C279" s="91" t="s">
        <v>52</v>
      </c>
      <c r="D279" s="92"/>
      <c r="E279" s="93">
        <f>SUM(E277:E278)</f>
        <v>209458.37</v>
      </c>
    </row>
    <row r="280" spans="1:5" ht="15" customHeight="1" x14ac:dyDescent="0.25">
      <c r="A280" s="57"/>
      <c r="B280" s="44"/>
      <c r="C280" s="44"/>
      <c r="D280" s="44"/>
      <c r="E280" s="44"/>
    </row>
    <row r="281" spans="1:5" ht="15" customHeight="1" x14ac:dyDescent="0.25">
      <c r="A281" s="79" t="s">
        <v>17</v>
      </c>
      <c r="B281" s="71"/>
      <c r="C281" s="71"/>
      <c r="D281" s="71"/>
      <c r="E281" s="71"/>
    </row>
    <row r="282" spans="1:5" ht="15" customHeight="1" x14ac:dyDescent="0.2">
      <c r="A282" s="81" t="s">
        <v>112</v>
      </c>
      <c r="B282" s="82"/>
      <c r="C282" s="82"/>
      <c r="D282" s="82"/>
      <c r="E282" s="82" t="s">
        <v>113</v>
      </c>
    </row>
    <row r="283" spans="1:5" ht="15" customHeight="1" x14ac:dyDescent="0.2">
      <c r="A283" s="82"/>
      <c r="B283" s="145"/>
      <c r="C283" s="71"/>
      <c r="D283" s="82"/>
      <c r="E283" s="96"/>
    </row>
    <row r="284" spans="1:5" ht="15" customHeight="1" x14ac:dyDescent="0.2">
      <c r="A284" s="82"/>
      <c r="B284" s="46" t="s">
        <v>47</v>
      </c>
      <c r="C284" s="85" t="s">
        <v>48</v>
      </c>
      <c r="D284" s="128" t="s">
        <v>49</v>
      </c>
      <c r="E284" s="48" t="s">
        <v>50</v>
      </c>
    </row>
    <row r="285" spans="1:5" ht="15" customHeight="1" x14ac:dyDescent="0.2">
      <c r="A285" s="82"/>
      <c r="B285" s="132">
        <v>104513013</v>
      </c>
      <c r="C285" s="107"/>
      <c r="D285" s="60" t="s">
        <v>114</v>
      </c>
      <c r="E285" s="52">
        <v>187410.12</v>
      </c>
    </row>
    <row r="286" spans="1:5" ht="15" customHeight="1" x14ac:dyDescent="0.2">
      <c r="A286" s="82"/>
      <c r="B286" s="132">
        <v>104113013</v>
      </c>
      <c r="C286" s="107"/>
      <c r="D286" s="60" t="s">
        <v>114</v>
      </c>
      <c r="E286" s="52">
        <v>22048.25</v>
      </c>
    </row>
    <row r="287" spans="1:5" ht="15" customHeight="1" x14ac:dyDescent="0.2">
      <c r="A287" s="82"/>
      <c r="B287" s="90"/>
      <c r="C287" s="91" t="s">
        <v>52</v>
      </c>
      <c r="D287" s="103"/>
      <c r="E287" s="104">
        <f>SUM(E285:E286)</f>
        <v>209458.37</v>
      </c>
    </row>
    <row r="288" spans="1:5" ht="15" customHeight="1" x14ac:dyDescent="0.2"/>
    <row r="289" spans="1:5" ht="15" customHeight="1" x14ac:dyDescent="0.2"/>
    <row r="290" spans="1:5" ht="15" customHeight="1" x14ac:dyDescent="0.25">
      <c r="A290" s="57" t="s">
        <v>353</v>
      </c>
    </row>
    <row r="291" spans="1:5" ht="15" customHeight="1" x14ac:dyDescent="0.2">
      <c r="A291" s="212" t="s">
        <v>236</v>
      </c>
      <c r="B291" s="212"/>
      <c r="C291" s="212"/>
      <c r="D291" s="212"/>
      <c r="E291" s="212"/>
    </row>
    <row r="292" spans="1:5" ht="15" customHeight="1" x14ac:dyDescent="0.2">
      <c r="A292" s="212"/>
      <c r="B292" s="212"/>
      <c r="C292" s="212"/>
      <c r="D292" s="212"/>
      <c r="E292" s="212"/>
    </row>
    <row r="293" spans="1:5" ht="15" customHeight="1" x14ac:dyDescent="0.2">
      <c r="A293" s="209" t="s">
        <v>354</v>
      </c>
      <c r="B293" s="209"/>
      <c r="C293" s="209"/>
      <c r="D293" s="209"/>
      <c r="E293" s="209"/>
    </row>
    <row r="294" spans="1:5" ht="15" customHeight="1" x14ac:dyDescent="0.2">
      <c r="A294" s="209"/>
      <c r="B294" s="209"/>
      <c r="C294" s="209"/>
      <c r="D294" s="209"/>
      <c r="E294" s="209"/>
    </row>
    <row r="295" spans="1:5" ht="15" customHeight="1" x14ac:dyDescent="0.2">
      <c r="A295" s="209"/>
      <c r="B295" s="209"/>
      <c r="C295" s="209"/>
      <c r="D295" s="209"/>
      <c r="E295" s="209"/>
    </row>
    <row r="296" spans="1:5" ht="15" customHeight="1" x14ac:dyDescent="0.2">
      <c r="A296" s="209"/>
      <c r="B296" s="209"/>
      <c r="C296" s="209"/>
      <c r="D296" s="209"/>
      <c r="E296" s="209"/>
    </row>
    <row r="297" spans="1:5" ht="15" customHeight="1" x14ac:dyDescent="0.2">
      <c r="A297" s="209"/>
      <c r="B297" s="209"/>
      <c r="C297" s="209"/>
      <c r="D297" s="209"/>
      <c r="E297" s="209"/>
    </row>
    <row r="298" spans="1:5" ht="15" customHeight="1" x14ac:dyDescent="0.2">
      <c r="A298" s="209"/>
      <c r="B298" s="209"/>
      <c r="C298" s="209"/>
      <c r="D298" s="209"/>
      <c r="E298" s="209"/>
    </row>
    <row r="299" spans="1:5" ht="15" customHeight="1" x14ac:dyDescent="0.2">
      <c r="A299" s="209"/>
      <c r="B299" s="209"/>
      <c r="C299" s="209"/>
      <c r="D299" s="209"/>
      <c r="E299" s="209"/>
    </row>
    <row r="300" spans="1:5" ht="15" customHeight="1" x14ac:dyDescent="0.2">
      <c r="A300" s="209"/>
      <c r="B300" s="209"/>
      <c r="C300" s="209"/>
      <c r="D300" s="209"/>
      <c r="E300" s="209"/>
    </row>
    <row r="301" spans="1:5" ht="15" customHeight="1" x14ac:dyDescent="0.2">
      <c r="A301" s="140"/>
      <c r="B301" s="140"/>
      <c r="C301" s="140"/>
      <c r="D301" s="140"/>
      <c r="E301" s="140"/>
    </row>
    <row r="302" spans="1:5" ht="15" customHeight="1" x14ac:dyDescent="0.25">
      <c r="A302" s="79" t="s">
        <v>17</v>
      </c>
      <c r="B302" s="71"/>
      <c r="C302" s="71"/>
      <c r="D302" s="71"/>
      <c r="E302" s="71"/>
    </row>
    <row r="303" spans="1:5" ht="15" customHeight="1" x14ac:dyDescent="0.2">
      <c r="A303" s="81" t="s">
        <v>64</v>
      </c>
      <c r="B303" s="71"/>
      <c r="C303" s="71"/>
      <c r="D303" s="71"/>
      <c r="E303" s="72" t="s">
        <v>65</v>
      </c>
    </row>
    <row r="304" spans="1:5" ht="15" customHeight="1" x14ac:dyDescent="0.25">
      <c r="A304" s="79"/>
      <c r="B304" s="82"/>
      <c r="C304" s="71"/>
      <c r="D304" s="71"/>
      <c r="E304" s="84"/>
    </row>
    <row r="305" spans="1:5" ht="15" customHeight="1" x14ac:dyDescent="0.2">
      <c r="A305" s="111"/>
      <c r="B305" s="111"/>
      <c r="C305" s="85" t="s">
        <v>48</v>
      </c>
      <c r="D305" s="59" t="s">
        <v>54</v>
      </c>
      <c r="E305" s="48" t="s">
        <v>50</v>
      </c>
    </row>
    <row r="306" spans="1:5" ht="15" customHeight="1" x14ac:dyDescent="0.2">
      <c r="A306" s="129"/>
      <c r="B306" s="113"/>
      <c r="C306" s="132">
        <v>6409</v>
      </c>
      <c r="D306" s="143" t="s">
        <v>86</v>
      </c>
      <c r="E306" s="150">
        <v>-1340800</v>
      </c>
    </row>
    <row r="307" spans="1:5" ht="15" customHeight="1" x14ac:dyDescent="0.2">
      <c r="A307" s="130"/>
      <c r="B307" s="151"/>
      <c r="C307" s="91" t="s">
        <v>52</v>
      </c>
      <c r="D307" s="92"/>
      <c r="E307" s="93">
        <f>E306</f>
        <v>-1340800</v>
      </c>
    </row>
    <row r="308" spans="1:5" ht="15" customHeight="1" x14ac:dyDescent="0.2"/>
    <row r="309" spans="1:5" ht="15" customHeight="1" x14ac:dyDescent="0.2"/>
    <row r="310" spans="1:5" ht="15" customHeight="1" x14ac:dyDescent="0.2"/>
    <row r="311" spans="1:5" ht="15" customHeight="1" x14ac:dyDescent="0.2"/>
    <row r="312" spans="1:5" ht="15" customHeight="1" x14ac:dyDescent="0.2"/>
    <row r="313" spans="1:5" ht="15" customHeight="1" x14ac:dyDescent="0.2"/>
    <row r="314" spans="1:5" ht="15" customHeight="1" x14ac:dyDescent="0.25">
      <c r="A314" s="79" t="s">
        <v>17</v>
      </c>
      <c r="B314" s="71"/>
      <c r="C314" s="71"/>
      <c r="D314" s="71"/>
      <c r="E314" s="82"/>
    </row>
    <row r="315" spans="1:5" ht="15" customHeight="1" x14ac:dyDescent="0.2">
      <c r="A315" s="42" t="s">
        <v>218</v>
      </c>
      <c r="B315" s="71"/>
      <c r="C315" s="71"/>
      <c r="D315" s="71"/>
      <c r="E315" s="72" t="s">
        <v>46</v>
      </c>
    </row>
    <row r="316" spans="1:5" ht="15" customHeight="1" x14ac:dyDescent="0.2">
      <c r="A316" s="42"/>
      <c r="B316" s="71"/>
      <c r="C316" s="71"/>
      <c r="D316" s="71"/>
      <c r="E316" s="72"/>
    </row>
    <row r="317" spans="1:5" ht="15" customHeight="1" x14ac:dyDescent="0.2">
      <c r="B317" s="46" t="s">
        <v>47</v>
      </c>
      <c r="C317" s="85" t="s">
        <v>48</v>
      </c>
      <c r="D317" s="128" t="s">
        <v>49</v>
      </c>
      <c r="E317" s="48" t="s">
        <v>50</v>
      </c>
    </row>
    <row r="318" spans="1:5" ht="15" customHeight="1" x14ac:dyDescent="0.2">
      <c r="B318" s="49">
        <v>113</v>
      </c>
      <c r="C318" s="100"/>
      <c r="D318" s="60" t="s">
        <v>92</v>
      </c>
      <c r="E318" s="108">
        <v>1340800</v>
      </c>
    </row>
    <row r="319" spans="1:5" ht="15" customHeight="1" x14ac:dyDescent="0.2">
      <c r="B319" s="131"/>
      <c r="C319" s="91" t="s">
        <v>52</v>
      </c>
      <c r="D319" s="103"/>
      <c r="E319" s="104">
        <f>SUM(E318:E318)</f>
        <v>1340800</v>
      </c>
    </row>
    <row r="320" spans="1:5" ht="15" customHeight="1" x14ac:dyDescent="0.2"/>
    <row r="321" spans="1:5" ht="15" customHeight="1" x14ac:dyDescent="0.2"/>
    <row r="322" spans="1:5" ht="15" customHeight="1" x14ac:dyDescent="0.25">
      <c r="A322" s="57" t="s">
        <v>355</v>
      </c>
    </row>
    <row r="323" spans="1:5" ht="15" customHeight="1" x14ac:dyDescent="0.2">
      <c r="A323" s="212" t="s">
        <v>300</v>
      </c>
      <c r="B323" s="212"/>
      <c r="C323" s="212"/>
      <c r="D323" s="212"/>
      <c r="E323" s="212"/>
    </row>
    <row r="324" spans="1:5" ht="15" customHeight="1" x14ac:dyDescent="0.2">
      <c r="A324" s="212"/>
      <c r="B324" s="212"/>
      <c r="C324" s="212"/>
      <c r="D324" s="212"/>
      <c r="E324" s="212"/>
    </row>
    <row r="325" spans="1:5" ht="15" customHeight="1" x14ac:dyDescent="0.2">
      <c r="A325" s="209" t="s">
        <v>356</v>
      </c>
      <c r="B325" s="209"/>
      <c r="C325" s="209"/>
      <c r="D325" s="209"/>
      <c r="E325" s="209"/>
    </row>
    <row r="326" spans="1:5" ht="15" customHeight="1" x14ac:dyDescent="0.2">
      <c r="A326" s="209"/>
      <c r="B326" s="209"/>
      <c r="C326" s="209"/>
      <c r="D326" s="209"/>
      <c r="E326" s="209"/>
    </row>
    <row r="327" spans="1:5" ht="15" customHeight="1" x14ac:dyDescent="0.2">
      <c r="A327" s="209"/>
      <c r="B327" s="209"/>
      <c r="C327" s="209"/>
      <c r="D327" s="209"/>
      <c r="E327" s="209"/>
    </row>
    <row r="328" spans="1:5" ht="15" customHeight="1" x14ac:dyDescent="0.2">
      <c r="A328" s="209"/>
      <c r="B328" s="209"/>
      <c r="C328" s="209"/>
      <c r="D328" s="209"/>
      <c r="E328" s="209"/>
    </row>
    <row r="329" spans="1:5" ht="15" customHeight="1" x14ac:dyDescent="0.2">
      <c r="A329" s="209"/>
      <c r="B329" s="209"/>
      <c r="C329" s="209"/>
      <c r="D329" s="209"/>
      <c r="E329" s="209"/>
    </row>
    <row r="330" spans="1:5" ht="15" customHeight="1" x14ac:dyDescent="0.2">
      <c r="A330" s="209"/>
      <c r="B330" s="209"/>
      <c r="C330" s="209"/>
      <c r="D330" s="209"/>
      <c r="E330" s="209"/>
    </row>
    <row r="331" spans="1:5" ht="15" customHeight="1" x14ac:dyDescent="0.2">
      <c r="A331" s="209"/>
      <c r="B331" s="209"/>
      <c r="C331" s="209"/>
      <c r="D331" s="209"/>
      <c r="E331" s="209"/>
    </row>
    <row r="332" spans="1:5" ht="15" customHeight="1" x14ac:dyDescent="0.2">
      <c r="A332" s="209"/>
      <c r="B332" s="209"/>
      <c r="C332" s="209"/>
      <c r="D332" s="209"/>
      <c r="E332" s="209"/>
    </row>
    <row r="333" spans="1:5" ht="15" customHeight="1" x14ac:dyDescent="0.2">
      <c r="A333" s="140"/>
      <c r="B333" s="140"/>
      <c r="C333" s="140"/>
      <c r="D333" s="140"/>
      <c r="E333" s="140"/>
    </row>
    <row r="334" spans="1:5" ht="15" customHeight="1" x14ac:dyDescent="0.25">
      <c r="A334" s="79" t="s">
        <v>17</v>
      </c>
      <c r="B334" s="71"/>
      <c r="C334" s="71"/>
      <c r="D334" s="71"/>
      <c r="E334" s="71"/>
    </row>
    <row r="335" spans="1:5" ht="15" customHeight="1" x14ac:dyDescent="0.2">
      <c r="A335" s="81" t="s">
        <v>64</v>
      </c>
      <c r="B335" s="71"/>
      <c r="C335" s="71"/>
      <c r="D335" s="71"/>
      <c r="E335" s="72" t="s">
        <v>65</v>
      </c>
    </row>
    <row r="336" spans="1:5" ht="15" customHeight="1" x14ac:dyDescent="0.25">
      <c r="A336" s="79"/>
      <c r="B336" s="82"/>
      <c r="C336" s="71"/>
      <c r="D336" s="71"/>
      <c r="E336" s="84"/>
    </row>
    <row r="337" spans="1:5" ht="15" customHeight="1" x14ac:dyDescent="0.2">
      <c r="A337" s="111"/>
      <c r="B337" s="111"/>
      <c r="C337" s="85" t="s">
        <v>48</v>
      </c>
      <c r="D337" s="59" t="s">
        <v>54</v>
      </c>
      <c r="E337" s="48" t="s">
        <v>50</v>
      </c>
    </row>
    <row r="338" spans="1:5" ht="15" customHeight="1" x14ac:dyDescent="0.2">
      <c r="A338" s="129"/>
      <c r="B338" s="113"/>
      <c r="C338" s="132">
        <v>6409</v>
      </c>
      <c r="D338" s="143" t="s">
        <v>86</v>
      </c>
      <c r="E338" s="150">
        <v>-4235000</v>
      </c>
    </row>
    <row r="339" spans="1:5" ht="15" customHeight="1" x14ac:dyDescent="0.2">
      <c r="A339" s="130"/>
      <c r="B339" s="151"/>
      <c r="C339" s="91" t="s">
        <v>52</v>
      </c>
      <c r="D339" s="92"/>
      <c r="E339" s="93">
        <f>E338</f>
        <v>-4235000</v>
      </c>
    </row>
    <row r="340" spans="1:5" ht="15" customHeight="1" x14ac:dyDescent="0.2"/>
    <row r="341" spans="1:5" ht="15" customHeight="1" x14ac:dyDescent="0.25">
      <c r="A341" s="79" t="s">
        <v>17</v>
      </c>
      <c r="B341" s="71"/>
      <c r="C341" s="71"/>
      <c r="D341" s="71"/>
      <c r="E341" s="82"/>
    </row>
    <row r="342" spans="1:5" ht="15" customHeight="1" x14ac:dyDescent="0.2">
      <c r="A342" s="42" t="s">
        <v>302</v>
      </c>
      <c r="B342" s="71"/>
      <c r="C342" s="71"/>
      <c r="D342" s="71"/>
      <c r="E342" s="72" t="s">
        <v>357</v>
      </c>
    </row>
    <row r="343" spans="1:5" ht="15" customHeight="1" x14ac:dyDescent="0.2">
      <c r="A343" s="81"/>
      <c r="B343" s="82"/>
      <c r="C343" s="71"/>
      <c r="D343" s="71"/>
      <c r="E343" s="84"/>
    </row>
    <row r="344" spans="1:5" ht="15" customHeight="1" x14ac:dyDescent="0.2">
      <c r="A344" s="111"/>
      <c r="B344" s="111"/>
      <c r="C344" s="85" t="s">
        <v>48</v>
      </c>
      <c r="D344" s="59" t="s">
        <v>54</v>
      </c>
      <c r="E344" s="48" t="s">
        <v>50</v>
      </c>
    </row>
    <row r="345" spans="1:5" ht="15" customHeight="1" x14ac:dyDescent="0.2">
      <c r="A345" s="111"/>
      <c r="B345" s="111"/>
      <c r="C345" s="100">
        <v>3419</v>
      </c>
      <c r="D345" s="101" t="s">
        <v>78</v>
      </c>
      <c r="E345" s="152">
        <v>4235000</v>
      </c>
    </row>
    <row r="346" spans="1:5" ht="15" customHeight="1" x14ac:dyDescent="0.2">
      <c r="A346" s="99"/>
      <c r="B346" s="99"/>
      <c r="C346" s="91" t="s">
        <v>52</v>
      </c>
      <c r="D346" s="92"/>
      <c r="E346" s="93">
        <f>SUM(E345:E345)</f>
        <v>4235000</v>
      </c>
    </row>
    <row r="347" spans="1:5" ht="15" customHeight="1" x14ac:dyDescent="0.2"/>
    <row r="348" spans="1:5" ht="15" customHeight="1" x14ac:dyDescent="0.2"/>
    <row r="349" spans="1:5" ht="15" customHeight="1" x14ac:dyDescent="0.25">
      <c r="A349" s="57" t="s">
        <v>358</v>
      </c>
    </row>
    <row r="350" spans="1:5" ht="15" customHeight="1" x14ac:dyDescent="0.2">
      <c r="A350" s="212" t="s">
        <v>121</v>
      </c>
      <c r="B350" s="212"/>
      <c r="C350" s="212"/>
      <c r="D350" s="212"/>
      <c r="E350" s="212"/>
    </row>
    <row r="351" spans="1:5" ht="15" customHeight="1" x14ac:dyDescent="0.2">
      <c r="A351" s="212"/>
      <c r="B351" s="212"/>
      <c r="C351" s="212"/>
      <c r="D351" s="212"/>
      <c r="E351" s="212"/>
    </row>
    <row r="352" spans="1:5" ht="15" customHeight="1" x14ac:dyDescent="0.2">
      <c r="A352" s="209" t="s">
        <v>359</v>
      </c>
      <c r="B352" s="209"/>
      <c r="C352" s="209"/>
      <c r="D352" s="209"/>
      <c r="E352" s="209"/>
    </row>
    <row r="353" spans="1:5" ht="15" customHeight="1" x14ac:dyDescent="0.2">
      <c r="A353" s="209"/>
      <c r="B353" s="209"/>
      <c r="C353" s="209"/>
      <c r="D353" s="209"/>
      <c r="E353" s="209"/>
    </row>
    <row r="354" spans="1:5" ht="15" customHeight="1" x14ac:dyDescent="0.2">
      <c r="A354" s="209"/>
      <c r="B354" s="209"/>
      <c r="C354" s="209"/>
      <c r="D354" s="209"/>
      <c r="E354" s="209"/>
    </row>
    <row r="355" spans="1:5" ht="15" customHeight="1" x14ac:dyDescent="0.2">
      <c r="A355" s="209"/>
      <c r="B355" s="209"/>
      <c r="C355" s="209"/>
      <c r="D355" s="209"/>
      <c r="E355" s="209"/>
    </row>
    <row r="356" spans="1:5" ht="15" customHeight="1" x14ac:dyDescent="0.2">
      <c r="A356" s="209"/>
      <c r="B356" s="209"/>
      <c r="C356" s="209"/>
      <c r="D356" s="209"/>
      <c r="E356" s="209"/>
    </row>
    <row r="357" spans="1:5" ht="15" customHeight="1" x14ac:dyDescent="0.2">
      <c r="A357" s="209"/>
      <c r="B357" s="209"/>
      <c r="C357" s="209"/>
      <c r="D357" s="209"/>
      <c r="E357" s="209"/>
    </row>
    <row r="358" spans="1:5" ht="15" customHeight="1" x14ac:dyDescent="0.2">
      <c r="A358" s="209"/>
      <c r="B358" s="209"/>
      <c r="C358" s="209"/>
      <c r="D358" s="209"/>
      <c r="E358" s="209"/>
    </row>
    <row r="359" spans="1:5" ht="15" customHeight="1" x14ac:dyDescent="0.2">
      <c r="A359" s="209"/>
      <c r="B359" s="209"/>
      <c r="C359" s="209"/>
      <c r="D359" s="209"/>
      <c r="E359" s="209"/>
    </row>
    <row r="360" spans="1:5" ht="15" customHeight="1" x14ac:dyDescent="0.2">
      <c r="A360" s="209"/>
      <c r="B360" s="209"/>
      <c r="C360" s="209"/>
      <c r="D360" s="209"/>
      <c r="E360" s="209"/>
    </row>
    <row r="361" spans="1:5" ht="15" customHeight="1" x14ac:dyDescent="0.2">
      <c r="A361" s="39"/>
      <c r="B361" s="39"/>
      <c r="C361" s="39"/>
      <c r="D361" s="39"/>
      <c r="E361" s="39"/>
    </row>
    <row r="362" spans="1:5" ht="15" customHeight="1" x14ac:dyDescent="0.2">
      <c r="A362" s="39"/>
      <c r="B362" s="39"/>
      <c r="C362" s="39"/>
      <c r="D362" s="39"/>
      <c r="E362" s="39"/>
    </row>
    <row r="363" spans="1:5" ht="15" customHeight="1" x14ac:dyDescent="0.2">
      <c r="A363" s="39"/>
      <c r="B363" s="39"/>
      <c r="C363" s="39"/>
      <c r="D363" s="39"/>
      <c r="E363" s="39"/>
    </row>
    <row r="364" spans="1:5" ht="15" customHeight="1" x14ac:dyDescent="0.2">
      <c r="A364" s="39"/>
      <c r="B364" s="39"/>
      <c r="C364" s="39"/>
      <c r="D364" s="39"/>
      <c r="E364" s="39"/>
    </row>
    <row r="365" spans="1:5" ht="15" customHeight="1" x14ac:dyDescent="0.25">
      <c r="A365" s="40" t="s">
        <v>17</v>
      </c>
      <c r="B365" s="41"/>
      <c r="C365" s="41"/>
      <c r="D365" s="41"/>
      <c r="E365" s="41"/>
    </row>
    <row r="366" spans="1:5" ht="15" customHeight="1" x14ac:dyDescent="0.2">
      <c r="A366" s="42" t="s">
        <v>64</v>
      </c>
      <c r="B366" s="41"/>
      <c r="C366" s="41"/>
      <c r="D366" s="41"/>
      <c r="E366" s="43" t="s">
        <v>65</v>
      </c>
    </row>
    <row r="367" spans="1:5" ht="15" customHeight="1" x14ac:dyDescent="0.25">
      <c r="A367" s="44"/>
      <c r="B367" s="40"/>
      <c r="C367" s="41"/>
      <c r="D367" s="41"/>
      <c r="E367" s="45"/>
    </row>
    <row r="368" spans="1:5" ht="15" customHeight="1" x14ac:dyDescent="0.2">
      <c r="A368" s="97"/>
      <c r="B368" s="111"/>
      <c r="C368" s="46" t="s">
        <v>48</v>
      </c>
      <c r="D368" s="59" t="s">
        <v>54</v>
      </c>
      <c r="E368" s="46" t="s">
        <v>50</v>
      </c>
    </row>
    <row r="369" spans="1:5" ht="15" customHeight="1" x14ac:dyDescent="0.2">
      <c r="A369" s="122"/>
      <c r="B369" s="121"/>
      <c r="C369" s="100">
        <v>6409</v>
      </c>
      <c r="D369" s="101" t="s">
        <v>86</v>
      </c>
      <c r="E369" s="52">
        <v>-4337223</v>
      </c>
    </row>
    <row r="370" spans="1:5" ht="15" customHeight="1" x14ac:dyDescent="0.2">
      <c r="A370" s="61"/>
      <c r="B370" s="102"/>
      <c r="C370" s="54" t="s">
        <v>52</v>
      </c>
      <c r="D370" s="63"/>
      <c r="E370" s="64">
        <f>SUM(E369:E369)</f>
        <v>-4337223</v>
      </c>
    </row>
    <row r="371" spans="1:5" ht="15" customHeight="1" x14ac:dyDescent="0.2">
      <c r="A371" s="39"/>
      <c r="B371" s="39"/>
      <c r="C371" s="39"/>
      <c r="D371" s="39"/>
      <c r="E371" s="39"/>
    </row>
    <row r="372" spans="1:5" ht="15" customHeight="1" x14ac:dyDescent="0.25">
      <c r="A372" s="40" t="s">
        <v>17</v>
      </c>
      <c r="B372" s="41"/>
      <c r="C372" s="41"/>
      <c r="D372" s="82"/>
      <c r="E372" s="82"/>
    </row>
    <row r="373" spans="1:5" ht="15" customHeight="1" x14ac:dyDescent="0.2">
      <c r="A373" s="42" t="s">
        <v>73</v>
      </c>
      <c r="B373" s="41"/>
      <c r="C373" s="41"/>
      <c r="D373" s="41"/>
      <c r="E373" s="43" t="s">
        <v>123</v>
      </c>
    </row>
    <row r="374" spans="1:5" ht="15" customHeight="1" x14ac:dyDescent="0.2">
      <c r="A374" s="44"/>
      <c r="B374" s="123"/>
      <c r="C374" s="41"/>
      <c r="D374" s="44"/>
      <c r="E374" s="124"/>
    </row>
    <row r="375" spans="1:5" ht="15" customHeight="1" x14ac:dyDescent="0.2">
      <c r="C375" s="85" t="s">
        <v>48</v>
      </c>
      <c r="D375" s="86" t="s">
        <v>54</v>
      </c>
      <c r="E375" s="48" t="s">
        <v>50</v>
      </c>
    </row>
    <row r="376" spans="1:5" ht="15" customHeight="1" x14ac:dyDescent="0.2">
      <c r="C376" s="107">
        <v>6172</v>
      </c>
      <c r="D376" s="69" t="s">
        <v>56</v>
      </c>
      <c r="E376" s="89">
        <f>3059545+1277678</f>
        <v>4337223</v>
      </c>
    </row>
    <row r="377" spans="1:5" ht="15" customHeight="1" x14ac:dyDescent="0.2">
      <c r="C377" s="91" t="s">
        <v>52</v>
      </c>
      <c r="D377" s="92"/>
      <c r="E377" s="93">
        <f>SUM(E376:E376)</f>
        <v>4337223</v>
      </c>
    </row>
    <row r="378" spans="1:5" ht="15" customHeight="1" x14ac:dyDescent="0.2"/>
    <row r="379" spans="1:5" ht="15" customHeight="1" x14ac:dyDescent="0.2"/>
    <row r="380" spans="1:5" ht="15" customHeight="1" x14ac:dyDescent="0.25">
      <c r="A380" s="57" t="s">
        <v>360</v>
      </c>
    </row>
    <row r="381" spans="1:5" ht="15" customHeight="1" x14ac:dyDescent="0.2">
      <c r="A381" s="212" t="s">
        <v>361</v>
      </c>
      <c r="B381" s="212"/>
      <c r="C381" s="212"/>
      <c r="D381" s="212"/>
      <c r="E381" s="212"/>
    </row>
    <row r="382" spans="1:5" ht="15" customHeight="1" x14ac:dyDescent="0.2">
      <c r="A382" s="212"/>
      <c r="B382" s="212"/>
      <c r="C382" s="212"/>
      <c r="D382" s="212"/>
      <c r="E382" s="212"/>
    </row>
    <row r="383" spans="1:5" ht="15" customHeight="1" x14ac:dyDescent="0.2">
      <c r="A383" s="209" t="s">
        <v>362</v>
      </c>
      <c r="B383" s="209"/>
      <c r="C383" s="209"/>
      <c r="D383" s="209"/>
      <c r="E383" s="209"/>
    </row>
    <row r="384" spans="1:5" ht="15" customHeight="1" x14ac:dyDescent="0.2">
      <c r="A384" s="209"/>
      <c r="B384" s="209"/>
      <c r="C384" s="209"/>
      <c r="D384" s="209"/>
      <c r="E384" s="209"/>
    </row>
    <row r="385" spans="1:5" ht="15" customHeight="1" x14ac:dyDescent="0.2">
      <c r="A385" s="209"/>
      <c r="B385" s="209"/>
      <c r="C385" s="209"/>
      <c r="D385" s="209"/>
      <c r="E385" s="209"/>
    </row>
    <row r="386" spans="1:5" ht="15" customHeight="1" x14ac:dyDescent="0.2">
      <c r="A386" s="209"/>
      <c r="B386" s="209"/>
      <c r="C386" s="209"/>
      <c r="D386" s="209"/>
      <c r="E386" s="209"/>
    </row>
    <row r="387" spans="1:5" ht="15" customHeight="1" x14ac:dyDescent="0.2">
      <c r="A387" s="209"/>
      <c r="B387" s="209"/>
      <c r="C387" s="209"/>
      <c r="D387" s="209"/>
      <c r="E387" s="209"/>
    </row>
    <row r="388" spans="1:5" ht="15" customHeight="1" x14ac:dyDescent="0.2">
      <c r="A388" s="209"/>
      <c r="B388" s="209"/>
      <c r="C388" s="209"/>
      <c r="D388" s="209"/>
      <c r="E388" s="209"/>
    </row>
    <row r="389" spans="1:5" ht="15" customHeight="1" x14ac:dyDescent="0.2">
      <c r="A389" s="209"/>
      <c r="B389" s="209"/>
      <c r="C389" s="209"/>
      <c r="D389" s="209"/>
      <c r="E389" s="209"/>
    </row>
    <row r="390" spans="1:5" ht="15" customHeight="1" x14ac:dyDescent="0.2">
      <c r="A390" s="140"/>
      <c r="B390" s="140"/>
      <c r="C390" s="140"/>
      <c r="D390" s="140"/>
      <c r="E390" s="140"/>
    </row>
    <row r="391" spans="1:5" ht="15" customHeight="1" x14ac:dyDescent="0.25">
      <c r="A391" s="79" t="s">
        <v>17</v>
      </c>
      <c r="B391" s="71"/>
      <c r="C391" s="71"/>
      <c r="D391" s="71"/>
      <c r="E391" s="82"/>
    </row>
    <row r="392" spans="1:5" ht="15" customHeight="1" x14ac:dyDescent="0.2">
      <c r="A392" s="81" t="s">
        <v>90</v>
      </c>
      <c r="B392" s="127"/>
      <c r="C392" s="127"/>
      <c r="D392" s="127"/>
      <c r="E392" s="82" t="s">
        <v>91</v>
      </c>
    </row>
    <row r="393" spans="1:5" ht="15" customHeight="1" x14ac:dyDescent="0.2">
      <c r="A393" s="81"/>
      <c r="B393" s="82"/>
      <c r="C393" s="71"/>
      <c r="D393" s="71"/>
      <c r="E393" s="84"/>
    </row>
    <row r="394" spans="1:5" ht="15" customHeight="1" x14ac:dyDescent="0.2">
      <c r="A394" s="111"/>
      <c r="B394" s="46" t="s">
        <v>47</v>
      </c>
      <c r="C394" s="85" t="s">
        <v>48</v>
      </c>
      <c r="D394" s="128" t="s">
        <v>49</v>
      </c>
      <c r="E394" s="48" t="s">
        <v>50</v>
      </c>
    </row>
    <row r="395" spans="1:5" ht="15" customHeight="1" x14ac:dyDescent="0.2">
      <c r="A395" s="111"/>
      <c r="B395" s="49">
        <v>307</v>
      </c>
      <c r="C395" s="100"/>
      <c r="D395" s="60" t="s">
        <v>92</v>
      </c>
      <c r="E395" s="108">
        <v>-33000000</v>
      </c>
    </row>
    <row r="396" spans="1:5" ht="15" customHeight="1" x14ac:dyDescent="0.2">
      <c r="A396" s="99"/>
      <c r="B396" s="131"/>
      <c r="C396" s="91" t="s">
        <v>52</v>
      </c>
      <c r="D396" s="103"/>
      <c r="E396" s="104">
        <f>SUM(E395:E395)</f>
        <v>-33000000</v>
      </c>
    </row>
    <row r="397" spans="1:5" ht="15" customHeight="1" x14ac:dyDescent="0.2"/>
    <row r="398" spans="1:5" ht="15" customHeight="1" x14ac:dyDescent="0.25">
      <c r="A398" s="79" t="s">
        <v>17</v>
      </c>
      <c r="B398" s="71"/>
      <c r="C398" s="71"/>
      <c r="D398" s="71"/>
      <c r="E398" s="71"/>
    </row>
    <row r="399" spans="1:5" ht="15" customHeight="1" x14ac:dyDescent="0.2">
      <c r="A399" s="81" t="s">
        <v>64</v>
      </c>
      <c r="B399" s="71"/>
      <c r="C399" s="71"/>
      <c r="D399" s="71"/>
      <c r="E399" s="72" t="s">
        <v>65</v>
      </c>
    </row>
    <row r="400" spans="1:5" ht="15" customHeight="1" x14ac:dyDescent="0.25">
      <c r="A400" s="79"/>
      <c r="B400" s="82"/>
      <c r="C400" s="71"/>
      <c r="D400" s="71"/>
      <c r="E400" s="84"/>
    </row>
    <row r="401" spans="1:5" ht="15" customHeight="1" x14ac:dyDescent="0.2">
      <c r="A401" s="111"/>
      <c r="B401" s="111"/>
      <c r="C401" s="85" t="s">
        <v>48</v>
      </c>
      <c r="D401" s="59" t="s">
        <v>54</v>
      </c>
      <c r="E401" s="48" t="s">
        <v>50</v>
      </c>
    </row>
    <row r="402" spans="1:5" ht="15" customHeight="1" x14ac:dyDescent="0.2">
      <c r="A402" s="122"/>
      <c r="B402" s="113"/>
      <c r="C402" s="132">
        <v>6409</v>
      </c>
      <c r="D402" s="101" t="s">
        <v>86</v>
      </c>
      <c r="E402" s="150">
        <v>33000000</v>
      </c>
    </row>
    <row r="403" spans="1:5" ht="15" customHeight="1" x14ac:dyDescent="0.2">
      <c r="A403" s="130"/>
      <c r="B403" s="151"/>
      <c r="C403" s="91" t="s">
        <v>52</v>
      </c>
      <c r="D403" s="92"/>
      <c r="E403" s="93">
        <f>E402</f>
        <v>33000000</v>
      </c>
    </row>
    <row r="404" spans="1:5" ht="15" customHeight="1" x14ac:dyDescent="0.2"/>
    <row r="405" spans="1:5" ht="15" customHeight="1" x14ac:dyDescent="0.2"/>
    <row r="406" spans="1:5" ht="15" customHeight="1" x14ac:dyDescent="0.25">
      <c r="A406" s="57" t="s">
        <v>363</v>
      </c>
    </row>
    <row r="407" spans="1:5" ht="15" customHeight="1" x14ac:dyDescent="0.2">
      <c r="A407" s="212" t="s">
        <v>294</v>
      </c>
      <c r="B407" s="212"/>
      <c r="C407" s="212"/>
      <c r="D407" s="212"/>
      <c r="E407" s="212"/>
    </row>
    <row r="408" spans="1:5" ht="15" customHeight="1" x14ac:dyDescent="0.2">
      <c r="A408" s="212"/>
      <c r="B408" s="212"/>
      <c r="C408" s="212"/>
      <c r="D408" s="212"/>
      <c r="E408" s="212"/>
    </row>
    <row r="409" spans="1:5" ht="15" customHeight="1" x14ac:dyDescent="0.2">
      <c r="A409" s="209" t="s">
        <v>364</v>
      </c>
      <c r="B409" s="209"/>
      <c r="C409" s="209"/>
      <c r="D409" s="209"/>
      <c r="E409" s="209"/>
    </row>
    <row r="410" spans="1:5" ht="15" customHeight="1" x14ac:dyDescent="0.2">
      <c r="A410" s="209"/>
      <c r="B410" s="209"/>
      <c r="C410" s="209"/>
      <c r="D410" s="209"/>
      <c r="E410" s="209"/>
    </row>
    <row r="411" spans="1:5" ht="15" customHeight="1" x14ac:dyDescent="0.2">
      <c r="A411" s="209"/>
      <c r="B411" s="209"/>
      <c r="C411" s="209"/>
      <c r="D411" s="209"/>
      <c r="E411" s="209"/>
    </row>
    <row r="412" spans="1:5" ht="15" customHeight="1" x14ac:dyDescent="0.2">
      <c r="A412" s="209"/>
      <c r="B412" s="209"/>
      <c r="C412" s="209"/>
      <c r="D412" s="209"/>
      <c r="E412" s="209"/>
    </row>
    <row r="413" spans="1:5" ht="15" customHeight="1" x14ac:dyDescent="0.2">
      <c r="A413" s="209"/>
      <c r="B413" s="209"/>
      <c r="C413" s="209"/>
      <c r="D413" s="209"/>
      <c r="E413" s="209"/>
    </row>
    <row r="414" spans="1:5" ht="15" customHeight="1" x14ac:dyDescent="0.2">
      <c r="A414" s="209"/>
      <c r="B414" s="209"/>
      <c r="C414" s="209"/>
      <c r="D414" s="209"/>
      <c r="E414" s="209"/>
    </row>
    <row r="415" spans="1:5" ht="15" customHeight="1" x14ac:dyDescent="0.2">
      <c r="A415" s="209"/>
      <c r="B415" s="209"/>
      <c r="C415" s="209"/>
      <c r="D415" s="209"/>
      <c r="E415" s="209"/>
    </row>
    <row r="416" spans="1:5" ht="15" customHeight="1" x14ac:dyDescent="0.2">
      <c r="A416" s="140"/>
      <c r="B416" s="140"/>
      <c r="C416" s="140"/>
      <c r="D416" s="140"/>
      <c r="E416" s="140"/>
    </row>
    <row r="417" spans="1:5" ht="15" customHeight="1" x14ac:dyDescent="0.2">
      <c r="A417" s="140"/>
      <c r="B417" s="140"/>
      <c r="C417" s="140"/>
      <c r="D417" s="140"/>
      <c r="E417" s="140"/>
    </row>
    <row r="418" spans="1:5" ht="15" customHeight="1" x14ac:dyDescent="0.25">
      <c r="A418" s="79" t="s">
        <v>17</v>
      </c>
      <c r="B418" s="71"/>
      <c r="C418" s="71"/>
      <c r="D418" s="71"/>
      <c r="E418" s="82"/>
    </row>
    <row r="419" spans="1:5" ht="15" customHeight="1" x14ac:dyDescent="0.2">
      <c r="A419" s="133" t="s">
        <v>100</v>
      </c>
      <c r="B419" s="41"/>
      <c r="C419" s="41"/>
      <c r="D419" s="41"/>
      <c r="E419" s="43" t="s">
        <v>101</v>
      </c>
    </row>
    <row r="420" spans="1:5" ht="15" customHeight="1" x14ac:dyDescent="0.2">
      <c r="A420" s="81"/>
      <c r="B420" s="82"/>
      <c r="C420" s="71"/>
      <c r="D420" s="71"/>
      <c r="E420" s="84"/>
    </row>
    <row r="421" spans="1:5" ht="15" customHeight="1" x14ac:dyDescent="0.2">
      <c r="A421" s="81"/>
      <c r="B421" s="82"/>
      <c r="C421" s="85" t="s">
        <v>48</v>
      </c>
      <c r="D421" s="59" t="s">
        <v>54</v>
      </c>
      <c r="E421" s="48" t="s">
        <v>50</v>
      </c>
    </row>
    <row r="422" spans="1:5" ht="15" customHeight="1" x14ac:dyDescent="0.2">
      <c r="A422" s="81"/>
      <c r="B422" s="82"/>
      <c r="C422" s="132">
        <v>2212</v>
      </c>
      <c r="D422" s="101" t="s">
        <v>69</v>
      </c>
      <c r="E422" s="150">
        <f>-1228191.88-553922.7-1243007.81-298523</f>
        <v>-3323645.3899999997</v>
      </c>
    </row>
    <row r="423" spans="1:5" ht="15" customHeight="1" x14ac:dyDescent="0.2">
      <c r="A423" s="81"/>
      <c r="B423" s="82"/>
      <c r="C423" s="132">
        <v>2219</v>
      </c>
      <c r="D423" s="101" t="s">
        <v>69</v>
      </c>
      <c r="E423" s="150">
        <v>-900000</v>
      </c>
    </row>
    <row r="424" spans="1:5" ht="15" customHeight="1" x14ac:dyDescent="0.2">
      <c r="A424" s="81"/>
      <c r="B424" s="82"/>
      <c r="C424" s="91" t="s">
        <v>52</v>
      </c>
      <c r="D424" s="92"/>
      <c r="E424" s="93">
        <f>SUM(E422:E423)</f>
        <v>-4223645.3899999997</v>
      </c>
    </row>
    <row r="425" spans="1:5" ht="15" customHeight="1" x14ac:dyDescent="0.2">
      <c r="A425" s="81"/>
      <c r="B425" s="82"/>
      <c r="C425" s="71"/>
      <c r="D425" s="71"/>
      <c r="E425" s="84"/>
    </row>
    <row r="426" spans="1:5" ht="15" customHeight="1" x14ac:dyDescent="0.25">
      <c r="A426" s="79" t="s">
        <v>17</v>
      </c>
      <c r="B426" s="71"/>
      <c r="C426" s="71"/>
      <c r="D426" s="71"/>
      <c r="E426" s="71"/>
    </row>
    <row r="427" spans="1:5" ht="15" customHeight="1" x14ac:dyDescent="0.2">
      <c r="A427" s="81" t="s">
        <v>64</v>
      </c>
      <c r="B427" s="71"/>
      <c r="C427" s="71"/>
      <c r="D427" s="71"/>
      <c r="E427" s="72" t="s">
        <v>65</v>
      </c>
    </row>
    <row r="428" spans="1:5" ht="15" customHeight="1" x14ac:dyDescent="0.25">
      <c r="A428" s="79"/>
      <c r="B428" s="82"/>
      <c r="C428" s="71"/>
      <c r="D428" s="71"/>
      <c r="E428" s="84"/>
    </row>
    <row r="429" spans="1:5" ht="15" customHeight="1" x14ac:dyDescent="0.2">
      <c r="A429" s="111"/>
      <c r="B429" s="111"/>
      <c r="C429" s="85" t="s">
        <v>48</v>
      </c>
      <c r="D429" s="59" t="s">
        <v>54</v>
      </c>
      <c r="E429" s="48" t="s">
        <v>50</v>
      </c>
    </row>
    <row r="430" spans="1:5" ht="15" customHeight="1" x14ac:dyDescent="0.2">
      <c r="A430" s="122"/>
      <c r="B430" s="113"/>
      <c r="C430" s="132">
        <v>6409</v>
      </c>
      <c r="D430" s="101" t="s">
        <v>86</v>
      </c>
      <c r="E430" s="150">
        <v>4223645.3899999997</v>
      </c>
    </row>
    <row r="431" spans="1:5" ht="15" customHeight="1" x14ac:dyDescent="0.2">
      <c r="A431" s="130"/>
      <c r="B431" s="151"/>
      <c r="C431" s="91" t="s">
        <v>52</v>
      </c>
      <c r="D431" s="92"/>
      <c r="E431" s="93">
        <f>E430</f>
        <v>4223645.3899999997</v>
      </c>
    </row>
    <row r="432" spans="1:5" ht="15" customHeight="1" x14ac:dyDescent="0.2"/>
    <row r="433" spans="1:5" ht="15" customHeight="1" x14ac:dyDescent="0.2"/>
    <row r="434" spans="1:5" ht="15" customHeight="1" x14ac:dyDescent="0.25">
      <c r="A434" s="57" t="s">
        <v>365</v>
      </c>
    </row>
    <row r="435" spans="1:5" ht="15" customHeight="1" x14ac:dyDescent="0.2">
      <c r="A435" s="212" t="s">
        <v>366</v>
      </c>
      <c r="B435" s="212"/>
      <c r="C435" s="212"/>
      <c r="D435" s="212"/>
      <c r="E435" s="212"/>
    </row>
    <row r="436" spans="1:5" ht="15" customHeight="1" x14ac:dyDescent="0.2">
      <c r="A436" s="212"/>
      <c r="B436" s="212"/>
      <c r="C436" s="212"/>
      <c r="D436" s="212"/>
      <c r="E436" s="212"/>
    </row>
    <row r="437" spans="1:5" ht="15" customHeight="1" x14ac:dyDescent="0.2">
      <c r="A437" s="212"/>
      <c r="B437" s="212"/>
      <c r="C437" s="212"/>
      <c r="D437" s="212"/>
      <c r="E437" s="212"/>
    </row>
    <row r="438" spans="1:5" ht="15" customHeight="1" x14ac:dyDescent="0.2">
      <c r="A438" s="209" t="s">
        <v>367</v>
      </c>
      <c r="B438" s="209"/>
      <c r="C438" s="209"/>
      <c r="D438" s="209"/>
      <c r="E438" s="209"/>
    </row>
    <row r="439" spans="1:5" ht="15" customHeight="1" x14ac:dyDescent="0.2">
      <c r="A439" s="209"/>
      <c r="B439" s="209"/>
      <c r="C439" s="209"/>
      <c r="D439" s="209"/>
      <c r="E439" s="209"/>
    </row>
    <row r="440" spans="1:5" ht="15" customHeight="1" x14ac:dyDescent="0.2">
      <c r="A440" s="209"/>
      <c r="B440" s="209"/>
      <c r="C440" s="209"/>
      <c r="D440" s="209"/>
      <c r="E440" s="209"/>
    </row>
    <row r="441" spans="1:5" ht="15" customHeight="1" x14ac:dyDescent="0.2">
      <c r="A441" s="209"/>
      <c r="B441" s="209"/>
      <c r="C441" s="209"/>
      <c r="D441" s="209"/>
      <c r="E441" s="209"/>
    </row>
    <row r="442" spans="1:5" ht="15" customHeight="1" x14ac:dyDescent="0.2">
      <c r="A442" s="209"/>
      <c r="B442" s="209"/>
      <c r="C442" s="209"/>
      <c r="D442" s="209"/>
      <c r="E442" s="209"/>
    </row>
    <row r="443" spans="1:5" ht="15" customHeight="1" x14ac:dyDescent="0.2">
      <c r="A443" s="209"/>
      <c r="B443" s="209"/>
      <c r="C443" s="209"/>
      <c r="D443" s="209"/>
      <c r="E443" s="209"/>
    </row>
    <row r="444" spans="1:5" ht="15" customHeight="1" x14ac:dyDescent="0.2">
      <c r="A444" s="209"/>
      <c r="B444" s="209"/>
      <c r="C444" s="209"/>
      <c r="D444" s="209"/>
      <c r="E444" s="209"/>
    </row>
    <row r="445" spans="1:5" ht="15" customHeight="1" x14ac:dyDescent="0.2">
      <c r="A445" s="209"/>
      <c r="B445" s="209"/>
      <c r="C445" s="209"/>
      <c r="D445" s="209"/>
      <c r="E445" s="209"/>
    </row>
    <row r="446" spans="1:5" ht="15" customHeight="1" x14ac:dyDescent="0.2">
      <c r="A446" s="209"/>
      <c r="B446" s="209"/>
      <c r="C446" s="209"/>
      <c r="D446" s="209"/>
      <c r="E446" s="209"/>
    </row>
    <row r="447" spans="1:5" ht="15" customHeight="1" x14ac:dyDescent="0.2">
      <c r="A447" s="209"/>
      <c r="B447" s="209"/>
      <c r="C447" s="209"/>
      <c r="D447" s="209"/>
      <c r="E447" s="209"/>
    </row>
    <row r="448" spans="1:5" ht="15" customHeight="1" x14ac:dyDescent="0.2">
      <c r="A448" s="209"/>
      <c r="B448" s="209"/>
      <c r="C448" s="209"/>
      <c r="D448" s="209"/>
      <c r="E448" s="209"/>
    </row>
    <row r="449" spans="1:5" ht="15" customHeight="1" x14ac:dyDescent="0.2">
      <c r="A449" s="140"/>
      <c r="B449" s="140"/>
      <c r="C449" s="140"/>
      <c r="D449" s="140"/>
      <c r="E449" s="140"/>
    </row>
    <row r="450" spans="1:5" ht="15" customHeight="1" x14ac:dyDescent="0.25">
      <c r="A450" s="79" t="s">
        <v>17</v>
      </c>
      <c r="B450" s="71"/>
      <c r="C450" s="71"/>
      <c r="D450" s="71"/>
      <c r="E450" s="82"/>
    </row>
    <row r="451" spans="1:5" ht="15" customHeight="1" x14ac:dyDescent="0.2">
      <c r="A451" s="81" t="s">
        <v>90</v>
      </c>
      <c r="B451" s="127"/>
      <c r="C451" s="127"/>
      <c r="D451" s="127"/>
      <c r="E451" s="82" t="s">
        <v>91</v>
      </c>
    </row>
    <row r="452" spans="1:5" ht="15" customHeight="1" x14ac:dyDescent="0.2">
      <c r="A452" s="81"/>
      <c r="B452" s="82"/>
      <c r="C452" s="71"/>
      <c r="D452" s="71"/>
      <c r="E452" s="84"/>
    </row>
    <row r="453" spans="1:5" ht="15" customHeight="1" x14ac:dyDescent="0.2">
      <c r="A453" s="111"/>
      <c r="B453" s="46" t="s">
        <v>47</v>
      </c>
      <c r="C453" s="85" t="s">
        <v>48</v>
      </c>
      <c r="D453" s="128" t="s">
        <v>49</v>
      </c>
      <c r="E453" s="48" t="s">
        <v>50</v>
      </c>
    </row>
    <row r="454" spans="1:5" ht="15" customHeight="1" x14ac:dyDescent="0.2">
      <c r="A454" s="111"/>
      <c r="B454" s="49">
        <v>307</v>
      </c>
      <c r="C454" s="100"/>
      <c r="D454" s="60" t="s">
        <v>92</v>
      </c>
      <c r="E454" s="108">
        <v>-100000</v>
      </c>
    </row>
    <row r="455" spans="1:5" ht="15" customHeight="1" x14ac:dyDescent="0.2">
      <c r="A455" s="99"/>
      <c r="B455" s="131"/>
      <c r="C455" s="91" t="s">
        <v>52</v>
      </c>
      <c r="D455" s="103"/>
      <c r="E455" s="104">
        <f>SUM(E454:E454)</f>
        <v>-100000</v>
      </c>
    </row>
    <row r="456" spans="1:5" ht="15" customHeight="1" x14ac:dyDescent="0.2"/>
    <row r="457" spans="1:5" ht="15" customHeight="1" x14ac:dyDescent="0.25">
      <c r="A457" s="79" t="s">
        <v>17</v>
      </c>
      <c r="B457" s="71"/>
      <c r="C457" s="71"/>
      <c r="D457" s="71"/>
      <c r="E457" s="71"/>
    </row>
    <row r="458" spans="1:5" ht="15" customHeight="1" x14ac:dyDescent="0.2">
      <c r="A458" s="81" t="s">
        <v>64</v>
      </c>
      <c r="B458" s="71"/>
      <c r="C458" s="71"/>
      <c r="D458" s="71"/>
      <c r="E458" s="72" t="s">
        <v>65</v>
      </c>
    </row>
    <row r="459" spans="1:5" ht="15" customHeight="1" x14ac:dyDescent="0.25">
      <c r="A459" s="79"/>
      <c r="B459" s="82"/>
      <c r="C459" s="71"/>
      <c r="D459" s="71"/>
      <c r="E459" s="84"/>
    </row>
    <row r="460" spans="1:5" ht="15" customHeight="1" x14ac:dyDescent="0.2">
      <c r="A460" s="111"/>
      <c r="B460" s="111"/>
      <c r="C460" s="85" t="s">
        <v>48</v>
      </c>
      <c r="D460" s="59" t="s">
        <v>54</v>
      </c>
      <c r="E460" s="48" t="s">
        <v>50</v>
      </c>
    </row>
    <row r="461" spans="1:5" ht="15" customHeight="1" x14ac:dyDescent="0.2">
      <c r="A461" s="122"/>
      <c r="B461" s="113"/>
      <c r="C461" s="132">
        <v>6409</v>
      </c>
      <c r="D461" s="101" t="s">
        <v>86</v>
      </c>
      <c r="E461" s="150">
        <v>-856187</v>
      </c>
    </row>
    <row r="462" spans="1:5" ht="15" customHeight="1" x14ac:dyDescent="0.2">
      <c r="A462" s="130"/>
      <c r="B462" s="151"/>
      <c r="C462" s="91" t="s">
        <v>52</v>
      </c>
      <c r="D462" s="92"/>
      <c r="E462" s="93">
        <f>E461</f>
        <v>-856187</v>
      </c>
    </row>
    <row r="463" spans="1:5" ht="15" customHeight="1" x14ac:dyDescent="0.2">
      <c r="A463" s="130"/>
      <c r="B463" s="151"/>
      <c r="C463" s="157"/>
      <c r="D463" s="71"/>
      <c r="E463" s="159"/>
    </row>
    <row r="464" spans="1:5" ht="15" customHeight="1" x14ac:dyDescent="0.2">
      <c r="A464" s="130"/>
      <c r="B464" s="151"/>
      <c r="C464" s="157"/>
      <c r="D464" s="71"/>
      <c r="E464" s="159"/>
    </row>
    <row r="465" spans="1:5" ht="15" customHeight="1" x14ac:dyDescent="0.2">
      <c r="A465" s="130"/>
      <c r="B465" s="151"/>
      <c r="C465" s="157"/>
      <c r="D465" s="71"/>
      <c r="E465" s="159"/>
    </row>
    <row r="466" spans="1:5" ht="15" customHeight="1" x14ac:dyDescent="0.2">
      <c r="A466" s="130"/>
      <c r="B466" s="151"/>
      <c r="C466" s="157"/>
      <c r="D466" s="71"/>
      <c r="E466" s="159"/>
    </row>
    <row r="467" spans="1:5" ht="15" customHeight="1" x14ac:dyDescent="0.2">
      <c r="A467" s="130"/>
      <c r="B467" s="151"/>
      <c r="C467" s="157"/>
      <c r="D467" s="71"/>
      <c r="E467" s="159"/>
    </row>
    <row r="468" spans="1:5" ht="15" customHeight="1" x14ac:dyDescent="0.2">
      <c r="A468" s="130"/>
      <c r="B468" s="151"/>
      <c r="C468" s="157"/>
      <c r="D468" s="71"/>
      <c r="E468" s="159"/>
    </row>
    <row r="469" spans="1:5" ht="15" customHeight="1" x14ac:dyDescent="0.25">
      <c r="A469" s="79" t="s">
        <v>17</v>
      </c>
      <c r="B469" s="71"/>
      <c r="C469" s="71"/>
      <c r="D469" s="71"/>
      <c r="E469" s="71"/>
    </row>
    <row r="470" spans="1:5" ht="15" customHeight="1" x14ac:dyDescent="0.2">
      <c r="A470" s="81" t="s">
        <v>84</v>
      </c>
      <c r="E470" t="s">
        <v>85</v>
      </c>
    </row>
    <row r="471" spans="1:5" ht="15" customHeight="1" x14ac:dyDescent="0.25">
      <c r="A471" s="79"/>
      <c r="B471" s="82"/>
      <c r="C471" s="71"/>
      <c r="D471" s="71"/>
      <c r="E471" s="84"/>
    </row>
    <row r="472" spans="1:5" ht="15" customHeight="1" x14ac:dyDescent="0.2">
      <c r="A472" s="97"/>
      <c r="B472" s="97"/>
      <c r="C472" s="85" t="s">
        <v>48</v>
      </c>
      <c r="D472" s="59" t="s">
        <v>54</v>
      </c>
      <c r="E472" s="48" t="s">
        <v>50</v>
      </c>
    </row>
    <row r="473" spans="1:5" ht="15" customHeight="1" x14ac:dyDescent="0.2">
      <c r="A473" s="120"/>
      <c r="B473" s="121"/>
      <c r="C473" s="107">
        <v>6172</v>
      </c>
      <c r="D473" s="101" t="s">
        <v>77</v>
      </c>
      <c r="E473" s="108">
        <v>856187</v>
      </c>
    </row>
    <row r="474" spans="1:5" ht="15" customHeight="1" x14ac:dyDescent="0.2">
      <c r="A474" s="120"/>
      <c r="B474" s="121"/>
      <c r="C474" s="107">
        <v>6172</v>
      </c>
      <c r="D474" s="101" t="s">
        <v>78</v>
      </c>
      <c r="E474" s="108">
        <v>100000</v>
      </c>
    </row>
    <row r="475" spans="1:5" ht="15" customHeight="1" x14ac:dyDescent="0.2">
      <c r="A475" s="122"/>
      <c r="B475" s="121"/>
      <c r="C475" s="91" t="s">
        <v>52</v>
      </c>
      <c r="D475" s="92"/>
      <c r="E475" s="93">
        <f>SUM(E473:E474)</f>
        <v>956187</v>
      </c>
    </row>
    <row r="476" spans="1:5" ht="15" customHeight="1" x14ac:dyDescent="0.2"/>
    <row r="477" spans="1:5" ht="15" customHeight="1" x14ac:dyDescent="0.2"/>
    <row r="478" spans="1:5" ht="15" customHeight="1" x14ac:dyDescent="0.25">
      <c r="A478" s="57" t="s">
        <v>368</v>
      </c>
    </row>
    <row r="479" spans="1:5" ht="15" customHeight="1" x14ac:dyDescent="0.2">
      <c r="A479" s="212" t="s">
        <v>161</v>
      </c>
      <c r="B479" s="212"/>
      <c r="C479" s="212"/>
      <c r="D479" s="212"/>
      <c r="E479" s="212"/>
    </row>
    <row r="480" spans="1:5" ht="15" customHeight="1" x14ac:dyDescent="0.2">
      <c r="A480" s="212"/>
      <c r="B480" s="212"/>
      <c r="C480" s="212"/>
      <c r="D480" s="212"/>
      <c r="E480" s="212"/>
    </row>
    <row r="481" spans="1:5" ht="15" customHeight="1" x14ac:dyDescent="0.2">
      <c r="A481" s="209" t="s">
        <v>501</v>
      </c>
      <c r="B481" s="209"/>
      <c r="C481" s="209"/>
      <c r="D481" s="209"/>
      <c r="E481" s="209"/>
    </row>
    <row r="482" spans="1:5" ht="15" customHeight="1" x14ac:dyDescent="0.2">
      <c r="A482" s="209"/>
      <c r="B482" s="209"/>
      <c r="C482" s="209"/>
      <c r="D482" s="209"/>
      <c r="E482" s="209"/>
    </row>
    <row r="483" spans="1:5" ht="15" customHeight="1" x14ac:dyDescent="0.2">
      <c r="A483" s="209"/>
      <c r="B483" s="209"/>
      <c r="C483" s="209"/>
      <c r="D483" s="209"/>
      <c r="E483" s="209"/>
    </row>
    <row r="484" spans="1:5" ht="15" customHeight="1" x14ac:dyDescent="0.2">
      <c r="A484" s="209"/>
      <c r="B484" s="209"/>
      <c r="C484" s="209"/>
      <c r="D484" s="209"/>
      <c r="E484" s="209"/>
    </row>
    <row r="485" spans="1:5" ht="15" customHeight="1" x14ac:dyDescent="0.2">
      <c r="A485" s="209"/>
      <c r="B485" s="209"/>
      <c r="C485" s="209"/>
      <c r="D485" s="209"/>
      <c r="E485" s="209"/>
    </row>
    <row r="486" spans="1:5" ht="15" customHeight="1" x14ac:dyDescent="0.2">
      <c r="A486" s="209"/>
      <c r="B486" s="209"/>
      <c r="C486" s="209"/>
      <c r="D486" s="209"/>
      <c r="E486" s="209"/>
    </row>
    <row r="487" spans="1:5" ht="15" customHeight="1" x14ac:dyDescent="0.2">
      <c r="A487" s="209"/>
      <c r="B487" s="209"/>
      <c r="C487" s="209"/>
      <c r="D487" s="209"/>
      <c r="E487" s="209"/>
    </row>
    <row r="488" spans="1:5" ht="15" customHeight="1" x14ac:dyDescent="0.2">
      <c r="A488" s="209"/>
      <c r="B488" s="209"/>
      <c r="C488" s="209"/>
      <c r="D488" s="209"/>
      <c r="E488" s="209"/>
    </row>
    <row r="489" spans="1:5" ht="15" customHeight="1" x14ac:dyDescent="0.2">
      <c r="A489" s="71"/>
      <c r="B489" s="153"/>
      <c r="C489" s="157"/>
      <c r="D489" s="71"/>
      <c r="E489" s="161"/>
    </row>
    <row r="490" spans="1:5" ht="15" customHeight="1" x14ac:dyDescent="0.25">
      <c r="A490" s="79" t="s">
        <v>17</v>
      </c>
      <c r="B490" s="71"/>
      <c r="C490" s="71"/>
      <c r="D490" s="71"/>
      <c r="E490" s="82"/>
    </row>
    <row r="491" spans="1:5" ht="15" customHeight="1" x14ac:dyDescent="0.2">
      <c r="A491" s="81" t="s">
        <v>84</v>
      </c>
      <c r="B491" s="71"/>
      <c r="C491" s="71"/>
      <c r="D491" s="71"/>
      <c r="E491" s="72" t="s">
        <v>85</v>
      </c>
    </row>
    <row r="492" spans="1:5" ht="15" customHeight="1" x14ac:dyDescent="0.2">
      <c r="A492" s="81"/>
      <c r="B492" s="82"/>
      <c r="C492" s="71"/>
      <c r="D492" s="71"/>
      <c r="E492" s="84"/>
    </row>
    <row r="493" spans="1:5" ht="15" customHeight="1" x14ac:dyDescent="0.2">
      <c r="A493" s="111"/>
      <c r="B493" s="111"/>
      <c r="C493" s="85" t="s">
        <v>48</v>
      </c>
      <c r="D493" s="59" t="s">
        <v>54</v>
      </c>
      <c r="E493" s="46" t="s">
        <v>50</v>
      </c>
    </row>
    <row r="494" spans="1:5" ht="15" customHeight="1" x14ac:dyDescent="0.2">
      <c r="A494" s="129"/>
      <c r="B494" s="113"/>
      <c r="C494" s="107">
        <v>5273</v>
      </c>
      <c r="D494" s="101" t="s">
        <v>86</v>
      </c>
      <c r="E494" s="108">
        <v>-570000</v>
      </c>
    </row>
    <row r="495" spans="1:5" ht="15" customHeight="1" x14ac:dyDescent="0.2">
      <c r="A495" s="129"/>
      <c r="B495" s="113"/>
      <c r="C495" s="107">
        <v>5511</v>
      </c>
      <c r="D495" s="69" t="s">
        <v>56</v>
      </c>
      <c r="E495" s="108">
        <v>220000</v>
      </c>
    </row>
    <row r="496" spans="1:5" ht="15" customHeight="1" x14ac:dyDescent="0.2">
      <c r="A496" s="129"/>
      <c r="B496" s="113"/>
      <c r="C496" s="107">
        <v>5511</v>
      </c>
      <c r="D496" s="101" t="s">
        <v>69</v>
      </c>
      <c r="E496" s="108">
        <v>350000</v>
      </c>
    </row>
    <row r="497" spans="1:5" ht="15" customHeight="1" x14ac:dyDescent="0.2">
      <c r="A497" s="99"/>
      <c r="B497" s="99"/>
      <c r="C497" s="91" t="s">
        <v>52</v>
      </c>
      <c r="D497" s="69"/>
      <c r="E497" s="93">
        <f>SUM(E494:E496)</f>
        <v>0</v>
      </c>
    </row>
    <row r="498" spans="1:5" ht="15" customHeight="1" x14ac:dyDescent="0.2"/>
    <row r="499" spans="1:5" ht="15" customHeight="1" x14ac:dyDescent="0.2"/>
    <row r="500" spans="1:5" ht="15" customHeight="1" x14ac:dyDescent="0.25">
      <c r="A500" s="57" t="s">
        <v>369</v>
      </c>
    </row>
    <row r="501" spans="1:5" ht="15" customHeight="1" x14ac:dyDescent="0.2">
      <c r="A501" s="212" t="s">
        <v>314</v>
      </c>
      <c r="B501" s="212"/>
      <c r="C501" s="212"/>
      <c r="D501" s="212"/>
      <c r="E501" s="212"/>
    </row>
    <row r="502" spans="1:5" ht="15" customHeight="1" x14ac:dyDescent="0.2">
      <c r="A502" s="212"/>
      <c r="B502" s="212"/>
      <c r="C502" s="212"/>
      <c r="D502" s="212"/>
      <c r="E502" s="212"/>
    </row>
    <row r="503" spans="1:5" ht="15" customHeight="1" x14ac:dyDescent="0.2">
      <c r="A503" s="209" t="s">
        <v>498</v>
      </c>
      <c r="B503" s="209"/>
      <c r="C503" s="209"/>
      <c r="D503" s="209"/>
      <c r="E503" s="209"/>
    </row>
    <row r="504" spans="1:5" ht="15" customHeight="1" x14ac:dyDescent="0.2">
      <c r="A504" s="209"/>
      <c r="B504" s="209"/>
      <c r="C504" s="209"/>
      <c r="D504" s="209"/>
      <c r="E504" s="209"/>
    </row>
    <row r="505" spans="1:5" ht="15" customHeight="1" x14ac:dyDescent="0.2">
      <c r="A505" s="209"/>
      <c r="B505" s="209"/>
      <c r="C505" s="209"/>
      <c r="D505" s="209"/>
      <c r="E505" s="209"/>
    </row>
    <row r="506" spans="1:5" ht="15" customHeight="1" x14ac:dyDescent="0.2">
      <c r="A506" s="209"/>
      <c r="B506" s="209"/>
      <c r="C506" s="209"/>
      <c r="D506" s="209"/>
      <c r="E506" s="209"/>
    </row>
    <row r="507" spans="1:5" ht="15" customHeight="1" x14ac:dyDescent="0.2">
      <c r="A507" s="209"/>
      <c r="B507" s="209"/>
      <c r="C507" s="209"/>
      <c r="D507" s="209"/>
      <c r="E507" s="209"/>
    </row>
    <row r="508" spans="1:5" ht="15" customHeight="1" x14ac:dyDescent="0.2">
      <c r="A508" s="209"/>
      <c r="B508" s="209"/>
      <c r="C508" s="209"/>
      <c r="D508" s="209"/>
      <c r="E508" s="209"/>
    </row>
    <row r="509" spans="1:5" ht="15" customHeight="1" x14ac:dyDescent="0.2">
      <c r="A509" s="209"/>
      <c r="B509" s="209"/>
      <c r="C509" s="209"/>
      <c r="D509" s="209"/>
      <c r="E509" s="209"/>
    </row>
    <row r="510" spans="1:5" ht="15" customHeight="1" x14ac:dyDescent="0.2">
      <c r="A510" s="115"/>
      <c r="B510" s="115"/>
      <c r="C510" s="115"/>
      <c r="D510" s="115"/>
      <c r="E510" s="115"/>
    </row>
    <row r="511" spans="1:5" ht="15" customHeight="1" x14ac:dyDescent="0.25">
      <c r="A511" s="79" t="s">
        <v>17</v>
      </c>
      <c r="B511" s="71"/>
      <c r="C511" s="71"/>
      <c r="D511" s="71"/>
      <c r="E511" s="71"/>
    </row>
    <row r="512" spans="1:5" ht="15" customHeight="1" x14ac:dyDescent="0.2">
      <c r="A512" s="42" t="s">
        <v>218</v>
      </c>
      <c r="B512" s="71"/>
      <c r="C512" s="71"/>
      <c r="D512" s="71"/>
      <c r="E512" s="72" t="s">
        <v>46</v>
      </c>
    </row>
    <row r="513" spans="1:5" ht="15" customHeight="1" x14ac:dyDescent="0.2">
      <c r="A513" s="153"/>
      <c r="B513" s="154"/>
      <c r="C513" s="71"/>
      <c r="D513" s="71"/>
      <c r="E513" s="84"/>
    </row>
    <row r="514" spans="1:5" ht="15" customHeight="1" x14ac:dyDescent="0.2">
      <c r="A514" s="111"/>
      <c r="B514" s="111"/>
      <c r="C514" s="85" t="s">
        <v>48</v>
      </c>
      <c r="D514" s="86" t="s">
        <v>54</v>
      </c>
      <c r="E514" s="48" t="s">
        <v>50</v>
      </c>
    </row>
    <row r="515" spans="1:5" ht="15" customHeight="1" x14ac:dyDescent="0.2">
      <c r="A515" s="129"/>
      <c r="B515" s="160"/>
      <c r="C515" s="107">
        <v>3121</v>
      </c>
      <c r="D515" s="67" t="s">
        <v>56</v>
      </c>
      <c r="E515" s="89">
        <v>-100000</v>
      </c>
    </row>
    <row r="516" spans="1:5" ht="15" customHeight="1" x14ac:dyDescent="0.2">
      <c r="A516" s="102"/>
      <c r="B516" s="160"/>
      <c r="C516" s="91" t="s">
        <v>52</v>
      </c>
      <c r="D516" s="92"/>
      <c r="E516" s="93">
        <f>SUM(E515:E515)</f>
        <v>-100000</v>
      </c>
    </row>
    <row r="517" spans="1:5" ht="15" customHeight="1" x14ac:dyDescent="0.2">
      <c r="A517" s="153"/>
      <c r="B517" s="154"/>
      <c r="C517" s="71"/>
      <c r="D517" s="71"/>
      <c r="E517" s="84"/>
    </row>
    <row r="518" spans="1:5" ht="15" customHeight="1" x14ac:dyDescent="0.2">
      <c r="A518" s="111"/>
      <c r="B518" s="85" t="s">
        <v>47</v>
      </c>
      <c r="C518" s="85" t="s">
        <v>48</v>
      </c>
      <c r="D518" s="86" t="s">
        <v>49</v>
      </c>
      <c r="E518" s="48" t="s">
        <v>50</v>
      </c>
    </row>
    <row r="519" spans="1:5" ht="15" customHeight="1" x14ac:dyDescent="0.2">
      <c r="A519" s="129"/>
      <c r="B519" s="134">
        <v>112</v>
      </c>
      <c r="C519" s="107"/>
      <c r="D519" s="189" t="s">
        <v>92</v>
      </c>
      <c r="E519" s="89">
        <v>100000</v>
      </c>
    </row>
    <row r="520" spans="1:5" ht="15" customHeight="1" x14ac:dyDescent="0.2">
      <c r="A520" s="102"/>
      <c r="B520" s="134"/>
      <c r="C520" s="91" t="s">
        <v>52</v>
      </c>
      <c r="D520" s="92"/>
      <c r="E520" s="93">
        <f>SUM(E519:E519)</f>
        <v>100000</v>
      </c>
    </row>
    <row r="521" spans="1:5" ht="15" customHeight="1" x14ac:dyDescent="0.2"/>
    <row r="522" spans="1:5" ht="15" customHeight="1" x14ac:dyDescent="0.25">
      <c r="A522" s="57" t="s">
        <v>370</v>
      </c>
    </row>
    <row r="523" spans="1:5" ht="15" customHeight="1" x14ac:dyDescent="0.2">
      <c r="A523" s="212" t="s">
        <v>314</v>
      </c>
      <c r="B523" s="212"/>
      <c r="C523" s="212"/>
      <c r="D523" s="212"/>
      <c r="E523" s="212"/>
    </row>
    <row r="524" spans="1:5" ht="15" customHeight="1" x14ac:dyDescent="0.2">
      <c r="A524" s="212"/>
      <c r="B524" s="212"/>
      <c r="C524" s="212"/>
      <c r="D524" s="212"/>
      <c r="E524" s="212"/>
    </row>
    <row r="525" spans="1:5" ht="15" customHeight="1" x14ac:dyDescent="0.2">
      <c r="A525" s="211" t="s">
        <v>371</v>
      </c>
      <c r="B525" s="211"/>
      <c r="C525" s="211"/>
      <c r="D525" s="211"/>
      <c r="E525" s="211"/>
    </row>
    <row r="526" spans="1:5" ht="15" customHeight="1" x14ac:dyDescent="0.2">
      <c r="A526" s="211"/>
      <c r="B526" s="211"/>
      <c r="C526" s="211"/>
      <c r="D526" s="211"/>
      <c r="E526" s="211"/>
    </row>
    <row r="527" spans="1:5" ht="15" customHeight="1" x14ac:dyDescent="0.2">
      <c r="A527" s="211"/>
      <c r="B527" s="211"/>
      <c r="C527" s="211"/>
      <c r="D527" s="211"/>
      <c r="E527" s="211"/>
    </row>
    <row r="528" spans="1:5" ht="15" customHeight="1" x14ac:dyDescent="0.2">
      <c r="A528" s="211"/>
      <c r="B528" s="211"/>
      <c r="C528" s="211"/>
      <c r="D528" s="211"/>
      <c r="E528" s="211"/>
    </row>
    <row r="529" spans="1:5" ht="15" customHeight="1" x14ac:dyDescent="0.2">
      <c r="A529" s="211"/>
      <c r="B529" s="211"/>
      <c r="C529" s="211"/>
      <c r="D529" s="211"/>
      <c r="E529" s="211"/>
    </row>
    <row r="530" spans="1:5" ht="15" customHeight="1" x14ac:dyDescent="0.2">
      <c r="A530" s="211"/>
      <c r="B530" s="211"/>
      <c r="C530" s="211"/>
      <c r="D530" s="211"/>
      <c r="E530" s="211"/>
    </row>
    <row r="531" spans="1:5" ht="15" customHeight="1" x14ac:dyDescent="0.2">
      <c r="A531" s="211"/>
      <c r="B531" s="211"/>
      <c r="C531" s="211"/>
      <c r="D531" s="211"/>
      <c r="E531" s="211"/>
    </row>
    <row r="532" spans="1:5" ht="15" customHeight="1" x14ac:dyDescent="0.2">
      <c r="A532" s="115"/>
      <c r="B532" s="115"/>
      <c r="C532" s="115"/>
      <c r="D532" s="115"/>
      <c r="E532" s="115"/>
    </row>
    <row r="533" spans="1:5" ht="15" customHeight="1" x14ac:dyDescent="0.25">
      <c r="A533" s="79" t="s">
        <v>17</v>
      </c>
      <c r="B533" s="71"/>
      <c r="C533" s="71"/>
      <c r="D533" s="71"/>
      <c r="E533" s="71"/>
    </row>
    <row r="534" spans="1:5" ht="15" customHeight="1" x14ac:dyDescent="0.2">
      <c r="A534" s="42" t="s">
        <v>218</v>
      </c>
      <c r="B534" s="71"/>
      <c r="C534" s="71"/>
      <c r="D534" s="71"/>
      <c r="E534" s="72" t="s">
        <v>46</v>
      </c>
    </row>
    <row r="535" spans="1:5" ht="15" customHeight="1" x14ac:dyDescent="0.2">
      <c r="A535" s="153"/>
      <c r="B535" s="154"/>
      <c r="C535" s="71"/>
      <c r="D535" s="71"/>
      <c r="E535" s="84"/>
    </row>
    <row r="536" spans="1:5" ht="15" customHeight="1" x14ac:dyDescent="0.2">
      <c r="A536" s="111"/>
      <c r="B536" s="111"/>
      <c r="C536" s="85" t="s">
        <v>48</v>
      </c>
      <c r="D536" s="86" t="s">
        <v>54</v>
      </c>
      <c r="E536" s="48" t="s">
        <v>50</v>
      </c>
    </row>
    <row r="537" spans="1:5" ht="15" customHeight="1" x14ac:dyDescent="0.2">
      <c r="A537" s="129"/>
      <c r="B537" s="160"/>
      <c r="C537" s="107">
        <v>3269</v>
      </c>
      <c r="D537" s="101" t="s">
        <v>142</v>
      </c>
      <c r="E537" s="89">
        <v>-342000</v>
      </c>
    </row>
    <row r="538" spans="1:5" ht="15" customHeight="1" x14ac:dyDescent="0.2">
      <c r="A538" s="129"/>
      <c r="B538" s="160"/>
      <c r="C538" s="107">
        <v>3269</v>
      </c>
      <c r="D538" s="101" t="s">
        <v>77</v>
      </c>
      <c r="E538" s="89">
        <v>117000</v>
      </c>
    </row>
    <row r="539" spans="1:5" ht="15" customHeight="1" x14ac:dyDescent="0.2">
      <c r="A539" s="129"/>
      <c r="B539" s="160"/>
      <c r="C539" s="107">
        <v>3299</v>
      </c>
      <c r="D539" s="67" t="s">
        <v>55</v>
      </c>
      <c r="E539" s="89">
        <f>17000+15000</f>
        <v>32000</v>
      </c>
    </row>
    <row r="540" spans="1:5" ht="15" customHeight="1" x14ac:dyDescent="0.2">
      <c r="A540" s="102"/>
      <c r="B540" s="160"/>
      <c r="C540" s="91" t="s">
        <v>52</v>
      </c>
      <c r="D540" s="92"/>
      <c r="E540" s="93">
        <f>SUM(E537:E539)</f>
        <v>-193000</v>
      </c>
    </row>
    <row r="541" spans="1:5" ht="15" customHeight="1" x14ac:dyDescent="0.2">
      <c r="A541" s="153"/>
      <c r="B541" s="154"/>
      <c r="C541" s="71"/>
      <c r="D541" s="71"/>
      <c r="E541" s="84"/>
    </row>
    <row r="542" spans="1:5" ht="15" customHeight="1" x14ac:dyDescent="0.2">
      <c r="A542" s="111"/>
      <c r="B542" s="85" t="s">
        <v>47</v>
      </c>
      <c r="C542" s="85" t="s">
        <v>48</v>
      </c>
      <c r="D542" s="86" t="s">
        <v>49</v>
      </c>
      <c r="E542" s="48" t="s">
        <v>50</v>
      </c>
    </row>
    <row r="543" spans="1:5" ht="15" customHeight="1" x14ac:dyDescent="0.2">
      <c r="A543" s="129"/>
      <c r="B543" s="134">
        <v>114</v>
      </c>
      <c r="C543" s="107"/>
      <c r="D543" s="189" t="s">
        <v>92</v>
      </c>
      <c r="E543" s="89">
        <f>28000+30000+17000+32000+26000+28000+15000+17000</f>
        <v>193000</v>
      </c>
    </row>
    <row r="544" spans="1:5" ht="15" customHeight="1" x14ac:dyDescent="0.2">
      <c r="A544" s="102"/>
      <c r="B544" s="134"/>
      <c r="C544" s="91" t="s">
        <v>52</v>
      </c>
      <c r="D544" s="92"/>
      <c r="E544" s="93">
        <f>SUM(E543:E543)</f>
        <v>193000</v>
      </c>
    </row>
    <row r="545" spans="1:5" ht="15" customHeight="1" x14ac:dyDescent="0.2"/>
    <row r="546" spans="1:5" ht="15" customHeight="1" x14ac:dyDescent="0.2"/>
    <row r="547" spans="1:5" ht="15" customHeight="1" x14ac:dyDescent="0.25">
      <c r="A547" s="57" t="s">
        <v>372</v>
      </c>
    </row>
    <row r="548" spans="1:5" ht="15" customHeight="1" x14ac:dyDescent="0.2">
      <c r="A548" s="212" t="s">
        <v>314</v>
      </c>
      <c r="B548" s="212"/>
      <c r="C548" s="212"/>
      <c r="D548" s="212"/>
      <c r="E548" s="212"/>
    </row>
    <row r="549" spans="1:5" ht="15" customHeight="1" x14ac:dyDescent="0.2">
      <c r="A549" s="212"/>
      <c r="B549" s="212"/>
      <c r="C549" s="212"/>
      <c r="D549" s="212"/>
      <c r="E549" s="212"/>
    </row>
    <row r="550" spans="1:5" ht="15" customHeight="1" x14ac:dyDescent="0.2">
      <c r="A550" s="211" t="s">
        <v>373</v>
      </c>
      <c r="B550" s="211"/>
      <c r="C550" s="211"/>
      <c r="D550" s="211"/>
      <c r="E550" s="211"/>
    </row>
    <row r="551" spans="1:5" ht="15" customHeight="1" x14ac:dyDescent="0.2">
      <c r="A551" s="211"/>
      <c r="B551" s="211"/>
      <c r="C551" s="211"/>
      <c r="D551" s="211"/>
      <c r="E551" s="211"/>
    </row>
    <row r="552" spans="1:5" ht="15" customHeight="1" x14ac:dyDescent="0.2">
      <c r="A552" s="211"/>
      <c r="B552" s="211"/>
      <c r="C552" s="211"/>
      <c r="D552" s="211"/>
      <c r="E552" s="211"/>
    </row>
    <row r="553" spans="1:5" ht="15" customHeight="1" x14ac:dyDescent="0.2">
      <c r="A553" s="211"/>
      <c r="B553" s="211"/>
      <c r="C553" s="211"/>
      <c r="D553" s="211"/>
      <c r="E553" s="211"/>
    </row>
    <row r="554" spans="1:5" ht="15" customHeight="1" x14ac:dyDescent="0.2">
      <c r="A554" s="211"/>
      <c r="B554" s="211"/>
      <c r="C554" s="211"/>
      <c r="D554" s="211"/>
      <c r="E554" s="211"/>
    </row>
    <row r="555" spans="1:5" ht="15" customHeight="1" x14ac:dyDescent="0.2">
      <c r="A555" s="211"/>
      <c r="B555" s="211"/>
      <c r="C555" s="211"/>
      <c r="D555" s="211"/>
      <c r="E555" s="211"/>
    </row>
    <row r="556" spans="1:5" ht="15" customHeight="1" x14ac:dyDescent="0.2">
      <c r="A556" s="211"/>
      <c r="B556" s="211"/>
      <c r="C556" s="211"/>
      <c r="D556" s="211"/>
      <c r="E556" s="211"/>
    </row>
    <row r="557" spans="1:5" ht="15" customHeight="1" x14ac:dyDescent="0.2">
      <c r="A557" s="211"/>
      <c r="B557" s="211"/>
      <c r="C557" s="211"/>
      <c r="D557" s="211"/>
      <c r="E557" s="211"/>
    </row>
    <row r="558" spans="1:5" ht="15" customHeight="1" x14ac:dyDescent="0.2">
      <c r="A558" s="115"/>
      <c r="B558" s="115"/>
      <c r="C558" s="115"/>
      <c r="D558" s="115"/>
      <c r="E558" s="115"/>
    </row>
    <row r="559" spans="1:5" ht="15" customHeight="1" x14ac:dyDescent="0.25">
      <c r="A559" s="79" t="s">
        <v>17</v>
      </c>
      <c r="B559" s="71"/>
      <c r="C559" s="71"/>
      <c r="D559" s="71"/>
      <c r="E559" s="71"/>
    </row>
    <row r="560" spans="1:5" ht="15" customHeight="1" x14ac:dyDescent="0.2">
      <c r="A560" s="42" t="s">
        <v>218</v>
      </c>
      <c r="B560" s="71"/>
      <c r="C560" s="71"/>
      <c r="D560" s="71"/>
      <c r="E560" s="72" t="s">
        <v>46</v>
      </c>
    </row>
    <row r="561" spans="1:5" ht="15" customHeight="1" x14ac:dyDescent="0.2">
      <c r="A561" s="153"/>
      <c r="B561" s="154"/>
      <c r="C561" s="71"/>
      <c r="D561" s="71"/>
      <c r="E561" s="84"/>
    </row>
    <row r="562" spans="1:5" ht="15" customHeight="1" x14ac:dyDescent="0.2">
      <c r="A562" s="111"/>
      <c r="B562" s="111"/>
      <c r="C562" s="85" t="s">
        <v>48</v>
      </c>
      <c r="D562" s="86" t="s">
        <v>54</v>
      </c>
      <c r="E562" s="48" t="s">
        <v>50</v>
      </c>
    </row>
    <row r="563" spans="1:5" ht="15" customHeight="1" x14ac:dyDescent="0.2">
      <c r="A563" s="129"/>
      <c r="B563" s="160"/>
      <c r="C563" s="107">
        <v>3792</v>
      </c>
      <c r="D563" s="67" t="s">
        <v>56</v>
      </c>
      <c r="E563" s="89">
        <v>-50000</v>
      </c>
    </row>
    <row r="564" spans="1:5" ht="15" customHeight="1" x14ac:dyDescent="0.2">
      <c r="A564" s="129"/>
      <c r="B564" s="160"/>
      <c r="C564" s="107">
        <v>3792</v>
      </c>
      <c r="D564" s="67" t="s">
        <v>56</v>
      </c>
      <c r="E564" s="89">
        <v>20000</v>
      </c>
    </row>
    <row r="565" spans="1:5" ht="15" customHeight="1" x14ac:dyDescent="0.2">
      <c r="A565" s="102"/>
      <c r="B565" s="160"/>
      <c r="C565" s="91" t="s">
        <v>52</v>
      </c>
      <c r="D565" s="92"/>
      <c r="E565" s="93">
        <f>SUM(E563:E564)</f>
        <v>-30000</v>
      </c>
    </row>
    <row r="566" spans="1:5" ht="15" customHeight="1" x14ac:dyDescent="0.2">
      <c r="A566" s="153"/>
      <c r="B566" s="154"/>
      <c r="C566" s="71"/>
      <c r="D566" s="71"/>
      <c r="E566" s="84"/>
    </row>
    <row r="567" spans="1:5" ht="15" customHeight="1" x14ac:dyDescent="0.2">
      <c r="A567" s="111"/>
      <c r="B567" s="85" t="s">
        <v>47</v>
      </c>
      <c r="C567" s="85" t="s">
        <v>48</v>
      </c>
      <c r="D567" s="86" t="s">
        <v>49</v>
      </c>
      <c r="E567" s="48" t="s">
        <v>50</v>
      </c>
    </row>
    <row r="568" spans="1:5" ht="15" customHeight="1" x14ac:dyDescent="0.2">
      <c r="A568" s="129"/>
      <c r="B568" s="134">
        <v>115</v>
      </c>
      <c r="C568" s="107"/>
      <c r="D568" s="189" t="s">
        <v>92</v>
      </c>
      <c r="E568" s="89">
        <v>30000</v>
      </c>
    </row>
    <row r="569" spans="1:5" ht="15" customHeight="1" x14ac:dyDescent="0.2">
      <c r="A569" s="102"/>
      <c r="B569" s="134"/>
      <c r="C569" s="91" t="s">
        <v>52</v>
      </c>
      <c r="D569" s="92"/>
      <c r="E569" s="93">
        <f>SUM(E568:E568)</f>
        <v>30000</v>
      </c>
    </row>
    <row r="570" spans="1:5" ht="15" customHeight="1" x14ac:dyDescent="0.2"/>
    <row r="571" spans="1:5" ht="15" customHeight="1" x14ac:dyDescent="0.2"/>
    <row r="572" spans="1:5" ht="15" customHeight="1" x14ac:dyDescent="0.2"/>
    <row r="573" spans="1:5" ht="15" customHeight="1" x14ac:dyDescent="0.25">
      <c r="A573" s="57" t="s">
        <v>374</v>
      </c>
    </row>
    <row r="574" spans="1:5" ht="15" customHeight="1" x14ac:dyDescent="0.2">
      <c r="A574" s="212" t="s">
        <v>178</v>
      </c>
      <c r="B574" s="212"/>
      <c r="C574" s="212"/>
      <c r="D574" s="212"/>
      <c r="E574" s="212"/>
    </row>
    <row r="575" spans="1:5" ht="15" customHeight="1" x14ac:dyDescent="0.2">
      <c r="A575" s="212"/>
      <c r="B575" s="212"/>
      <c r="C575" s="212"/>
      <c r="D575" s="212"/>
      <c r="E575" s="212"/>
    </row>
    <row r="576" spans="1:5" ht="15" customHeight="1" x14ac:dyDescent="0.2">
      <c r="A576" s="209" t="s">
        <v>375</v>
      </c>
      <c r="B576" s="209"/>
      <c r="C576" s="209"/>
      <c r="D576" s="209"/>
      <c r="E576" s="209"/>
    </row>
    <row r="577" spans="1:5" ht="15" customHeight="1" x14ac:dyDescent="0.2">
      <c r="A577" s="209"/>
      <c r="B577" s="209"/>
      <c r="C577" s="209"/>
      <c r="D577" s="209"/>
      <c r="E577" s="209"/>
    </row>
    <row r="578" spans="1:5" ht="15" customHeight="1" x14ac:dyDescent="0.2">
      <c r="A578" s="209"/>
      <c r="B578" s="209"/>
      <c r="C578" s="209"/>
      <c r="D578" s="209"/>
      <c r="E578" s="209"/>
    </row>
    <row r="579" spans="1:5" ht="15" customHeight="1" x14ac:dyDescent="0.2">
      <c r="A579" s="209"/>
      <c r="B579" s="209"/>
      <c r="C579" s="209"/>
      <c r="D579" s="209"/>
      <c r="E579" s="209"/>
    </row>
    <row r="580" spans="1:5" ht="15" customHeight="1" x14ac:dyDescent="0.2">
      <c r="A580" s="209"/>
      <c r="B580" s="209"/>
      <c r="C580" s="209"/>
      <c r="D580" s="209"/>
      <c r="E580" s="209"/>
    </row>
    <row r="581" spans="1:5" ht="15" customHeight="1" x14ac:dyDescent="0.2">
      <c r="A581" s="209"/>
      <c r="B581" s="209"/>
      <c r="C581" s="209"/>
      <c r="D581" s="209"/>
      <c r="E581" s="209"/>
    </row>
    <row r="582" spans="1:5" ht="15" customHeight="1" x14ac:dyDescent="0.2"/>
    <row r="583" spans="1:5" ht="15" customHeight="1" x14ac:dyDescent="0.25">
      <c r="A583" s="40" t="s">
        <v>17</v>
      </c>
      <c r="B583" s="41"/>
      <c r="C583" s="41"/>
      <c r="D583" s="41"/>
      <c r="E583" s="44"/>
    </row>
    <row r="584" spans="1:5" ht="15" customHeight="1" x14ac:dyDescent="0.2">
      <c r="A584" s="81" t="s">
        <v>112</v>
      </c>
      <c r="B584" s="82"/>
      <c r="C584" s="82"/>
      <c r="D584" s="82"/>
      <c r="E584" s="82" t="s">
        <v>113</v>
      </c>
    </row>
    <row r="585" spans="1:5" ht="15" customHeight="1" x14ac:dyDescent="0.25">
      <c r="A585" s="44"/>
      <c r="B585" s="40"/>
      <c r="C585" s="41"/>
      <c r="D585" s="41"/>
      <c r="E585" s="45"/>
    </row>
    <row r="586" spans="1:5" ht="15" customHeight="1" x14ac:dyDescent="0.2">
      <c r="B586" s="46" t="s">
        <v>47</v>
      </c>
      <c r="C586" s="85" t="s">
        <v>48</v>
      </c>
      <c r="D586" s="128" t="s">
        <v>49</v>
      </c>
      <c r="E586" s="48" t="s">
        <v>50</v>
      </c>
    </row>
    <row r="587" spans="1:5" ht="15" customHeight="1" x14ac:dyDescent="0.2">
      <c r="B587" s="197">
        <v>123</v>
      </c>
      <c r="C587" s="146"/>
      <c r="D587" s="60" t="s">
        <v>114</v>
      </c>
      <c r="E587" s="147">
        <v>-188000</v>
      </c>
    </row>
    <row r="588" spans="1:5" ht="15" customHeight="1" x14ac:dyDescent="0.2">
      <c r="B588" s="197">
        <v>123</v>
      </c>
      <c r="C588" s="146"/>
      <c r="D588" s="189" t="s">
        <v>92</v>
      </c>
      <c r="E588" s="147">
        <v>180283.83</v>
      </c>
    </row>
    <row r="589" spans="1:5" ht="15" customHeight="1" x14ac:dyDescent="0.2">
      <c r="B589" s="197">
        <v>123</v>
      </c>
      <c r="C589" s="146"/>
      <c r="D589" s="101" t="s">
        <v>102</v>
      </c>
      <c r="E589" s="147">
        <v>7716.17</v>
      </c>
    </row>
    <row r="590" spans="1:5" ht="15" customHeight="1" x14ac:dyDescent="0.2">
      <c r="B590" s="131"/>
      <c r="C590" s="91" t="s">
        <v>52</v>
      </c>
      <c r="D590" s="103"/>
      <c r="E590" s="104">
        <f>SUM(E587:E589)</f>
        <v>-1.2732925824820995E-11</v>
      </c>
    </row>
    <row r="591" spans="1:5" ht="15" customHeight="1" x14ac:dyDescent="0.2"/>
    <row r="592" spans="1:5" ht="15" customHeight="1" x14ac:dyDescent="0.2"/>
    <row r="593" spans="1:5" ht="15" customHeight="1" x14ac:dyDescent="0.25">
      <c r="A593" s="57" t="s">
        <v>376</v>
      </c>
    </row>
    <row r="594" spans="1:5" ht="15" customHeight="1" x14ac:dyDescent="0.2">
      <c r="A594" s="212" t="s">
        <v>189</v>
      </c>
      <c r="B594" s="212"/>
      <c r="C594" s="212"/>
      <c r="D594" s="212"/>
      <c r="E594" s="212"/>
    </row>
    <row r="595" spans="1:5" ht="15" customHeight="1" x14ac:dyDescent="0.2">
      <c r="A595" s="212"/>
      <c r="B595" s="212"/>
      <c r="C595" s="212"/>
      <c r="D595" s="212"/>
      <c r="E595" s="212"/>
    </row>
    <row r="596" spans="1:5" ht="15" customHeight="1" x14ac:dyDescent="0.2">
      <c r="A596" s="209" t="s">
        <v>499</v>
      </c>
      <c r="B596" s="209"/>
      <c r="C596" s="209"/>
      <c r="D596" s="209"/>
      <c r="E596" s="209"/>
    </row>
    <row r="597" spans="1:5" ht="15" customHeight="1" x14ac:dyDescent="0.2">
      <c r="A597" s="209"/>
      <c r="B597" s="209"/>
      <c r="C597" s="209"/>
      <c r="D597" s="209"/>
      <c r="E597" s="209"/>
    </row>
    <row r="598" spans="1:5" ht="15" customHeight="1" x14ac:dyDescent="0.2">
      <c r="A598" s="209"/>
      <c r="B598" s="209"/>
      <c r="C598" s="209"/>
      <c r="D598" s="209"/>
      <c r="E598" s="209"/>
    </row>
    <row r="599" spans="1:5" ht="15" customHeight="1" x14ac:dyDescent="0.2">
      <c r="A599" s="209"/>
      <c r="B599" s="209"/>
      <c r="C599" s="209"/>
      <c r="D599" s="209"/>
      <c r="E599" s="209"/>
    </row>
    <row r="600" spans="1:5" ht="15" customHeight="1" x14ac:dyDescent="0.2">
      <c r="A600" s="209"/>
      <c r="B600" s="209"/>
      <c r="C600" s="209"/>
      <c r="D600" s="209"/>
      <c r="E600" s="209"/>
    </row>
    <row r="601" spans="1:5" ht="15" customHeight="1" x14ac:dyDescent="0.2">
      <c r="A601" s="209"/>
      <c r="B601" s="209"/>
      <c r="C601" s="209"/>
      <c r="D601" s="209"/>
      <c r="E601" s="209"/>
    </row>
    <row r="602" spans="1:5" ht="15" customHeight="1" x14ac:dyDescent="0.2">
      <c r="A602" s="209"/>
      <c r="B602" s="209"/>
      <c r="C602" s="209"/>
      <c r="D602" s="209"/>
      <c r="E602" s="209"/>
    </row>
    <row r="603" spans="1:5" ht="15" customHeight="1" x14ac:dyDescent="0.2">
      <c r="A603" s="209"/>
      <c r="B603" s="209"/>
      <c r="C603" s="209"/>
      <c r="D603" s="209"/>
      <c r="E603" s="209"/>
    </row>
    <row r="604" spans="1:5" ht="15" customHeight="1" x14ac:dyDescent="0.2"/>
    <row r="605" spans="1:5" ht="15" customHeight="1" x14ac:dyDescent="0.25">
      <c r="A605" s="79" t="s">
        <v>17</v>
      </c>
      <c r="B605" s="71"/>
      <c r="C605" s="71"/>
      <c r="D605" s="71"/>
      <c r="E605" s="82"/>
    </row>
    <row r="606" spans="1:5" ht="15" customHeight="1" x14ac:dyDescent="0.2">
      <c r="A606" s="81" t="s">
        <v>90</v>
      </c>
      <c r="B606" s="127"/>
      <c r="C606" s="127"/>
      <c r="D606" s="127"/>
      <c r="E606" s="82" t="s">
        <v>91</v>
      </c>
    </row>
    <row r="607" spans="1:5" ht="15" customHeight="1" x14ac:dyDescent="0.2"/>
    <row r="608" spans="1:5" ht="15" customHeight="1" x14ac:dyDescent="0.2">
      <c r="B608" s="46" t="s">
        <v>47</v>
      </c>
      <c r="C608" s="85" t="s">
        <v>48</v>
      </c>
      <c r="D608" s="128" t="s">
        <v>49</v>
      </c>
      <c r="E608" s="48" t="s">
        <v>50</v>
      </c>
    </row>
    <row r="609" spans="1:5" ht="15" customHeight="1" x14ac:dyDescent="0.2">
      <c r="B609" s="49">
        <v>307</v>
      </c>
      <c r="C609" s="100"/>
      <c r="D609" s="60" t="s">
        <v>92</v>
      </c>
      <c r="E609" s="52">
        <v>-500000</v>
      </c>
    </row>
    <row r="610" spans="1:5" ht="15" customHeight="1" x14ac:dyDescent="0.2">
      <c r="B610" s="49">
        <v>300</v>
      </c>
      <c r="C610" s="100"/>
      <c r="D610" s="60" t="s">
        <v>92</v>
      </c>
      <c r="E610" s="52">
        <v>500000</v>
      </c>
    </row>
    <row r="611" spans="1:5" ht="15" customHeight="1" x14ac:dyDescent="0.2">
      <c r="B611" s="131"/>
      <c r="C611" s="91" t="s">
        <v>52</v>
      </c>
      <c r="D611" s="103"/>
      <c r="E611" s="104">
        <f>SUM(E609:E610)</f>
        <v>0</v>
      </c>
    </row>
    <row r="612" spans="1:5" ht="15" customHeight="1" x14ac:dyDescent="0.2"/>
    <row r="613" spans="1:5" ht="15" customHeight="1" x14ac:dyDescent="0.2"/>
    <row r="614" spans="1:5" ht="15" customHeight="1" x14ac:dyDescent="0.25">
      <c r="A614" s="57" t="s">
        <v>377</v>
      </c>
    </row>
    <row r="615" spans="1:5" ht="15" customHeight="1" x14ac:dyDescent="0.2">
      <c r="A615" s="212" t="s">
        <v>189</v>
      </c>
      <c r="B615" s="212"/>
      <c r="C615" s="212"/>
      <c r="D615" s="212"/>
      <c r="E615" s="212"/>
    </row>
    <row r="616" spans="1:5" ht="15" customHeight="1" x14ac:dyDescent="0.2">
      <c r="A616" s="212"/>
      <c r="B616" s="212"/>
      <c r="C616" s="212"/>
      <c r="D616" s="212"/>
      <c r="E616" s="212"/>
    </row>
    <row r="617" spans="1:5" ht="15" customHeight="1" x14ac:dyDescent="0.2">
      <c r="A617" s="209" t="s">
        <v>500</v>
      </c>
      <c r="B617" s="209"/>
      <c r="C617" s="209"/>
      <c r="D617" s="209"/>
      <c r="E617" s="209"/>
    </row>
    <row r="618" spans="1:5" ht="15" customHeight="1" x14ac:dyDescent="0.2">
      <c r="A618" s="209"/>
      <c r="B618" s="209"/>
      <c r="C618" s="209"/>
      <c r="D618" s="209"/>
      <c r="E618" s="209"/>
    </row>
    <row r="619" spans="1:5" ht="15" customHeight="1" x14ac:dyDescent="0.2">
      <c r="A619" s="209"/>
      <c r="B619" s="209"/>
      <c r="C619" s="209"/>
      <c r="D619" s="209"/>
      <c r="E619" s="209"/>
    </row>
    <row r="620" spans="1:5" ht="15" customHeight="1" x14ac:dyDescent="0.2">
      <c r="A620" s="209"/>
      <c r="B620" s="209"/>
      <c r="C620" s="209"/>
      <c r="D620" s="209"/>
      <c r="E620" s="209"/>
    </row>
    <row r="621" spans="1:5" ht="15" customHeight="1" x14ac:dyDescent="0.2">
      <c r="A621" s="209"/>
      <c r="B621" s="209"/>
      <c r="C621" s="209"/>
      <c r="D621" s="209"/>
      <c r="E621" s="209"/>
    </row>
    <row r="622" spans="1:5" ht="15" customHeight="1" x14ac:dyDescent="0.2">
      <c r="A622" s="209"/>
      <c r="B622" s="209"/>
      <c r="C622" s="209"/>
      <c r="D622" s="209"/>
      <c r="E622" s="209"/>
    </row>
    <row r="623" spans="1:5" ht="15" customHeight="1" x14ac:dyDescent="0.2">
      <c r="A623" s="209"/>
      <c r="B623" s="209"/>
      <c r="C623" s="209"/>
      <c r="D623" s="209"/>
      <c r="E623" s="209"/>
    </row>
    <row r="624" spans="1:5" ht="15" customHeight="1" x14ac:dyDescent="0.2">
      <c r="A624" s="209"/>
      <c r="B624" s="209"/>
      <c r="C624" s="209"/>
      <c r="D624" s="209"/>
      <c r="E624" s="209"/>
    </row>
    <row r="625" spans="1:5" ht="15" customHeight="1" x14ac:dyDescent="0.2"/>
    <row r="626" spans="1:5" ht="15" customHeight="1" x14ac:dyDescent="0.25">
      <c r="A626" s="79" t="s">
        <v>17</v>
      </c>
      <c r="B626" s="71"/>
      <c r="C626" s="71"/>
      <c r="D626" s="71"/>
      <c r="E626" s="82"/>
    </row>
    <row r="627" spans="1:5" ht="15" customHeight="1" x14ac:dyDescent="0.2">
      <c r="A627" s="81" t="s">
        <v>90</v>
      </c>
      <c r="B627" s="127"/>
      <c r="C627" s="127"/>
      <c r="D627" s="127"/>
      <c r="E627" s="82" t="s">
        <v>91</v>
      </c>
    </row>
    <row r="628" spans="1:5" ht="15" customHeight="1" x14ac:dyDescent="0.2"/>
    <row r="629" spans="1:5" ht="15" customHeight="1" x14ac:dyDescent="0.2">
      <c r="B629" s="46" t="s">
        <v>47</v>
      </c>
      <c r="C629" s="85" t="s">
        <v>48</v>
      </c>
      <c r="D629" s="128" t="s">
        <v>49</v>
      </c>
      <c r="E629" s="48" t="s">
        <v>50</v>
      </c>
    </row>
    <row r="630" spans="1:5" ht="15" customHeight="1" x14ac:dyDescent="0.2">
      <c r="B630" s="49">
        <v>11</v>
      </c>
      <c r="C630" s="100"/>
      <c r="D630" s="101" t="s">
        <v>102</v>
      </c>
      <c r="E630" s="52">
        <v>-1000000</v>
      </c>
    </row>
    <row r="631" spans="1:5" ht="15" customHeight="1" x14ac:dyDescent="0.2">
      <c r="B631" s="49">
        <v>307</v>
      </c>
      <c r="C631" s="100"/>
      <c r="D631" s="60" t="s">
        <v>92</v>
      </c>
      <c r="E631" s="52">
        <v>1000000</v>
      </c>
    </row>
    <row r="632" spans="1:5" ht="15" customHeight="1" x14ac:dyDescent="0.2">
      <c r="B632" s="131"/>
      <c r="C632" s="91" t="s">
        <v>52</v>
      </c>
      <c r="D632" s="103"/>
      <c r="E632" s="104">
        <f>SUM(E630:E631)</f>
        <v>0</v>
      </c>
    </row>
    <row r="633" spans="1:5" ht="15" customHeight="1" x14ac:dyDescent="0.2"/>
    <row r="634" spans="1:5" ht="15" customHeight="1" x14ac:dyDescent="0.2"/>
    <row r="635" spans="1:5" ht="15" customHeight="1" x14ac:dyDescent="0.25">
      <c r="A635" s="57" t="s">
        <v>378</v>
      </c>
    </row>
    <row r="636" spans="1:5" ht="15" customHeight="1" x14ac:dyDescent="0.2">
      <c r="A636" s="212" t="s">
        <v>379</v>
      </c>
      <c r="B636" s="212"/>
      <c r="C636" s="212"/>
      <c r="D636" s="212"/>
      <c r="E636" s="212"/>
    </row>
    <row r="637" spans="1:5" ht="15" customHeight="1" x14ac:dyDescent="0.2">
      <c r="A637" s="212"/>
      <c r="B637" s="212"/>
      <c r="C637" s="212"/>
      <c r="D637" s="212"/>
      <c r="E637" s="212"/>
    </row>
    <row r="638" spans="1:5" ht="15" customHeight="1" x14ac:dyDescent="0.2">
      <c r="A638" s="211" t="s">
        <v>380</v>
      </c>
      <c r="B638" s="211"/>
      <c r="C638" s="211"/>
      <c r="D638" s="211"/>
      <c r="E638" s="211"/>
    </row>
    <row r="639" spans="1:5" ht="15" customHeight="1" x14ac:dyDescent="0.2">
      <c r="A639" s="211"/>
      <c r="B639" s="211"/>
      <c r="C639" s="211"/>
      <c r="D639" s="211"/>
      <c r="E639" s="211"/>
    </row>
    <row r="640" spans="1:5" ht="15" customHeight="1" x14ac:dyDescent="0.2">
      <c r="A640" s="211"/>
      <c r="B640" s="211"/>
      <c r="C640" s="211"/>
      <c r="D640" s="211"/>
      <c r="E640" s="211"/>
    </row>
    <row r="641" spans="1:5" ht="15" customHeight="1" x14ac:dyDescent="0.2">
      <c r="A641" s="211"/>
      <c r="B641" s="211"/>
      <c r="C641" s="211"/>
      <c r="D641" s="211"/>
      <c r="E641" s="211"/>
    </row>
    <row r="642" spans="1:5" ht="15" customHeight="1" x14ac:dyDescent="0.2">
      <c r="A642" s="211"/>
      <c r="B642" s="211"/>
      <c r="C642" s="211"/>
      <c r="D642" s="211"/>
      <c r="E642" s="211"/>
    </row>
    <row r="643" spans="1:5" ht="15" customHeight="1" x14ac:dyDescent="0.2">
      <c r="A643" s="211"/>
      <c r="B643" s="211"/>
      <c r="C643" s="211"/>
      <c r="D643" s="211"/>
      <c r="E643" s="211"/>
    </row>
    <row r="644" spans="1:5" ht="15" customHeight="1" x14ac:dyDescent="0.2">
      <c r="A644" s="115"/>
      <c r="B644" s="115"/>
      <c r="C644" s="115"/>
      <c r="D644" s="115"/>
      <c r="E644" s="115"/>
    </row>
    <row r="645" spans="1:5" ht="15" customHeight="1" x14ac:dyDescent="0.25">
      <c r="A645" s="79" t="s">
        <v>17</v>
      </c>
      <c r="B645" s="71"/>
      <c r="C645" s="71"/>
      <c r="D645" s="71"/>
      <c r="E645" s="71"/>
    </row>
    <row r="646" spans="1:5" ht="15" customHeight="1" x14ac:dyDescent="0.2">
      <c r="A646" s="42" t="s">
        <v>242</v>
      </c>
      <c r="B646" s="71"/>
      <c r="C646" s="71"/>
      <c r="D646" s="71"/>
      <c r="E646" s="72" t="s">
        <v>148</v>
      </c>
    </row>
    <row r="647" spans="1:5" ht="15" customHeight="1" x14ac:dyDescent="0.2">
      <c r="A647" s="153"/>
      <c r="B647" s="154"/>
      <c r="C647" s="71"/>
      <c r="D647" s="71"/>
      <c r="E647" s="84"/>
    </row>
    <row r="648" spans="1:5" ht="15" customHeight="1" x14ac:dyDescent="0.25">
      <c r="A648" s="38"/>
      <c r="B648" s="85" t="s">
        <v>149</v>
      </c>
      <c r="C648" s="85" t="s">
        <v>48</v>
      </c>
      <c r="D648" s="86" t="s">
        <v>54</v>
      </c>
      <c r="E648" s="46" t="s">
        <v>50</v>
      </c>
    </row>
    <row r="649" spans="1:5" ht="15" customHeight="1" x14ac:dyDescent="0.25">
      <c r="A649" s="38"/>
      <c r="B649" s="134">
        <v>10</v>
      </c>
      <c r="C649" s="100"/>
      <c r="D649" s="60" t="s">
        <v>78</v>
      </c>
      <c r="E649" s="89">
        <v>-2141600.2799999998</v>
      </c>
    </row>
    <row r="650" spans="1:5" ht="15" customHeight="1" x14ac:dyDescent="0.25">
      <c r="A650" s="38"/>
      <c r="B650" s="134">
        <v>10</v>
      </c>
      <c r="C650" s="100"/>
      <c r="D650" s="60" t="s">
        <v>78</v>
      </c>
      <c r="E650" s="89">
        <v>1566542.18</v>
      </c>
    </row>
    <row r="651" spans="1:5" ht="15" customHeight="1" x14ac:dyDescent="0.25">
      <c r="A651" s="38"/>
      <c r="B651" s="134">
        <v>10</v>
      </c>
      <c r="C651" s="100"/>
      <c r="D651" s="101" t="s">
        <v>99</v>
      </c>
      <c r="E651" s="89">
        <v>575058.1</v>
      </c>
    </row>
    <row r="652" spans="1:5" ht="15" customHeight="1" x14ac:dyDescent="0.25">
      <c r="A652" s="38"/>
      <c r="B652" s="134"/>
      <c r="C652" s="91" t="s">
        <v>52</v>
      </c>
      <c r="D652" s="92"/>
      <c r="E652" s="93">
        <f>SUM(E649:E651)</f>
        <v>0</v>
      </c>
    </row>
    <row r="653" spans="1:5" ht="15" customHeight="1" x14ac:dyDescent="0.2"/>
    <row r="654" spans="1:5" ht="15" customHeight="1" x14ac:dyDescent="0.2"/>
    <row r="655" spans="1:5" ht="15" customHeight="1" x14ac:dyDescent="0.25">
      <c r="A655" s="57" t="s">
        <v>381</v>
      </c>
    </row>
    <row r="656" spans="1:5" ht="15" customHeight="1" x14ac:dyDescent="0.2">
      <c r="A656" s="212" t="s">
        <v>379</v>
      </c>
      <c r="B656" s="212"/>
      <c r="C656" s="212"/>
      <c r="D656" s="212"/>
      <c r="E656" s="212"/>
    </row>
    <row r="657" spans="1:5" ht="15" customHeight="1" x14ac:dyDescent="0.2">
      <c r="A657" s="212"/>
      <c r="B657" s="212"/>
      <c r="C657" s="212"/>
      <c r="D657" s="212"/>
      <c r="E657" s="212"/>
    </row>
    <row r="658" spans="1:5" ht="15" customHeight="1" x14ac:dyDescent="0.2">
      <c r="A658" s="211" t="s">
        <v>382</v>
      </c>
      <c r="B658" s="211"/>
      <c r="C658" s="211"/>
      <c r="D658" s="211"/>
      <c r="E658" s="211"/>
    </row>
    <row r="659" spans="1:5" ht="15" customHeight="1" x14ac:dyDescent="0.2">
      <c r="A659" s="211"/>
      <c r="B659" s="211"/>
      <c r="C659" s="211"/>
      <c r="D659" s="211"/>
      <c r="E659" s="211"/>
    </row>
    <row r="660" spans="1:5" ht="15" customHeight="1" x14ac:dyDescent="0.2">
      <c r="A660" s="211"/>
      <c r="B660" s="211"/>
      <c r="C660" s="211"/>
      <c r="D660" s="211"/>
      <c r="E660" s="211"/>
    </row>
    <row r="661" spans="1:5" ht="15" customHeight="1" x14ac:dyDescent="0.2">
      <c r="A661" s="211"/>
      <c r="B661" s="211"/>
      <c r="C661" s="211"/>
      <c r="D661" s="211"/>
      <c r="E661" s="211"/>
    </row>
    <row r="662" spans="1:5" ht="15" customHeight="1" x14ac:dyDescent="0.2">
      <c r="A662" s="211"/>
      <c r="B662" s="211"/>
      <c r="C662" s="211"/>
      <c r="D662" s="211"/>
      <c r="E662" s="211"/>
    </row>
    <row r="663" spans="1:5" ht="15" customHeight="1" x14ac:dyDescent="0.2">
      <c r="A663" s="211"/>
      <c r="B663" s="211"/>
      <c r="C663" s="211"/>
      <c r="D663" s="211"/>
      <c r="E663" s="211"/>
    </row>
    <row r="664" spans="1:5" ht="15" customHeight="1" x14ac:dyDescent="0.2">
      <c r="A664" s="115"/>
      <c r="B664" s="115"/>
      <c r="C664" s="115"/>
      <c r="D664" s="115"/>
      <c r="E664" s="115"/>
    </row>
    <row r="665" spans="1:5" ht="15" customHeight="1" x14ac:dyDescent="0.25">
      <c r="A665" s="79" t="s">
        <v>17</v>
      </c>
      <c r="B665" s="71"/>
      <c r="C665" s="71"/>
      <c r="D665" s="71"/>
      <c r="E665" s="71"/>
    </row>
    <row r="666" spans="1:5" ht="15" customHeight="1" x14ac:dyDescent="0.2">
      <c r="A666" s="42" t="s">
        <v>242</v>
      </c>
      <c r="B666" s="71"/>
      <c r="C666" s="71"/>
      <c r="D666" s="71"/>
      <c r="E666" s="72" t="s">
        <v>148</v>
      </c>
    </row>
    <row r="667" spans="1:5" ht="15" customHeight="1" x14ac:dyDescent="0.2">
      <c r="A667" s="153"/>
      <c r="B667" s="154"/>
      <c r="C667" s="71"/>
      <c r="D667" s="71"/>
      <c r="E667" s="84"/>
    </row>
    <row r="668" spans="1:5" ht="15" customHeight="1" x14ac:dyDescent="0.25">
      <c r="A668" s="38"/>
      <c r="B668" s="85" t="s">
        <v>149</v>
      </c>
      <c r="C668" s="85" t="s">
        <v>48</v>
      </c>
      <c r="D668" s="86" t="s">
        <v>54</v>
      </c>
      <c r="E668" s="46" t="s">
        <v>50</v>
      </c>
    </row>
    <row r="669" spans="1:5" ht="15" customHeight="1" x14ac:dyDescent="0.25">
      <c r="A669" s="38"/>
      <c r="B669" s="134">
        <v>14</v>
      </c>
      <c r="C669" s="100"/>
      <c r="D669" s="101" t="s">
        <v>99</v>
      </c>
      <c r="E669" s="89">
        <f>-1004250-150000-93750</f>
        <v>-1248000</v>
      </c>
    </row>
    <row r="670" spans="1:5" ht="15" customHeight="1" x14ac:dyDescent="0.25">
      <c r="A670" s="38"/>
      <c r="B670" s="134">
        <v>14</v>
      </c>
      <c r="C670" s="100"/>
      <c r="D670" s="60" t="s">
        <v>78</v>
      </c>
      <c r="E670" s="89">
        <v>1248000</v>
      </c>
    </row>
    <row r="671" spans="1:5" ht="15" customHeight="1" x14ac:dyDescent="0.25">
      <c r="A671" s="38"/>
      <c r="B671" s="134"/>
      <c r="C671" s="91" t="s">
        <v>52</v>
      </c>
      <c r="D671" s="92"/>
      <c r="E671" s="93">
        <f>SUM(E669:E670)</f>
        <v>0</v>
      </c>
    </row>
    <row r="672" spans="1:5" ht="15" customHeight="1" x14ac:dyDescent="0.2"/>
    <row r="673" spans="1:5" ht="15" customHeight="1" x14ac:dyDescent="0.2"/>
    <row r="674" spans="1:5" ht="15" customHeight="1" x14ac:dyDescent="0.2"/>
    <row r="675" spans="1:5" ht="15" customHeight="1" x14ac:dyDescent="0.2"/>
    <row r="676" spans="1:5" ht="15" customHeight="1" x14ac:dyDescent="0.2"/>
    <row r="677" spans="1:5" ht="15" customHeight="1" x14ac:dyDescent="0.2"/>
    <row r="678" spans="1:5" ht="15" customHeight="1" x14ac:dyDescent="0.25">
      <c r="A678" s="57" t="s">
        <v>383</v>
      </c>
    </row>
    <row r="679" spans="1:5" ht="15" customHeight="1" x14ac:dyDescent="0.2">
      <c r="A679" s="212" t="s">
        <v>379</v>
      </c>
      <c r="B679" s="212"/>
      <c r="C679" s="212"/>
      <c r="D679" s="212"/>
      <c r="E679" s="212"/>
    </row>
    <row r="680" spans="1:5" ht="15" customHeight="1" x14ac:dyDescent="0.2">
      <c r="A680" s="212"/>
      <c r="B680" s="212"/>
      <c r="C680" s="212"/>
      <c r="D680" s="212"/>
      <c r="E680" s="212"/>
    </row>
    <row r="681" spans="1:5" ht="15" customHeight="1" x14ac:dyDescent="0.2">
      <c r="A681" s="209" t="s">
        <v>384</v>
      </c>
      <c r="B681" s="209"/>
      <c r="C681" s="209"/>
      <c r="D681" s="209"/>
      <c r="E681" s="209"/>
    </row>
    <row r="682" spans="1:5" ht="15" customHeight="1" x14ac:dyDescent="0.2">
      <c r="A682" s="209"/>
      <c r="B682" s="209"/>
      <c r="C682" s="209"/>
      <c r="D682" s="209"/>
      <c r="E682" s="209"/>
    </row>
    <row r="683" spans="1:5" ht="15" customHeight="1" x14ac:dyDescent="0.2">
      <c r="A683" s="209"/>
      <c r="B683" s="209"/>
      <c r="C683" s="209"/>
      <c r="D683" s="209"/>
      <c r="E683" s="209"/>
    </row>
    <row r="684" spans="1:5" ht="15" customHeight="1" x14ac:dyDescent="0.2">
      <c r="A684" s="209"/>
      <c r="B684" s="209"/>
      <c r="C684" s="209"/>
      <c r="D684" s="209"/>
      <c r="E684" s="209"/>
    </row>
    <row r="685" spans="1:5" ht="15" customHeight="1" x14ac:dyDescent="0.2">
      <c r="A685" s="209"/>
      <c r="B685" s="209"/>
      <c r="C685" s="209"/>
      <c r="D685" s="209"/>
      <c r="E685" s="209"/>
    </row>
    <row r="686" spans="1:5" ht="15" customHeight="1" x14ac:dyDescent="0.2">
      <c r="A686" s="209"/>
      <c r="B686" s="209"/>
      <c r="C686" s="209"/>
      <c r="D686" s="209"/>
      <c r="E686" s="209"/>
    </row>
    <row r="687" spans="1:5" ht="15" customHeight="1" x14ac:dyDescent="0.2">
      <c r="A687" s="71"/>
      <c r="B687" s="153"/>
      <c r="C687" s="157"/>
      <c r="D687" s="71"/>
      <c r="E687" s="161"/>
    </row>
    <row r="688" spans="1:5" ht="15" customHeight="1" x14ac:dyDescent="0.25">
      <c r="A688" s="40" t="s">
        <v>17</v>
      </c>
      <c r="B688" s="41"/>
      <c r="C688" s="41"/>
      <c r="D688" s="82"/>
      <c r="E688" s="82"/>
    </row>
    <row r="689" spans="1:5" ht="15" customHeight="1" x14ac:dyDescent="0.2">
      <c r="A689" s="42" t="s">
        <v>242</v>
      </c>
      <c r="B689" s="41"/>
      <c r="C689" s="41"/>
      <c r="D689" s="41"/>
      <c r="E689" s="43" t="s">
        <v>148</v>
      </c>
    </row>
    <row r="690" spans="1:5" ht="15" customHeight="1" x14ac:dyDescent="0.25">
      <c r="A690" s="201"/>
      <c r="B690" s="202"/>
      <c r="C690" s="41"/>
      <c r="D690" s="44"/>
      <c r="E690" s="124"/>
    </row>
    <row r="691" spans="1:5" ht="15" customHeight="1" x14ac:dyDescent="0.2">
      <c r="A691" s="97"/>
      <c r="B691" s="85" t="s">
        <v>47</v>
      </c>
      <c r="C691" s="46" t="s">
        <v>48</v>
      </c>
      <c r="D691" s="59" t="s">
        <v>54</v>
      </c>
      <c r="E691" s="48" t="s">
        <v>50</v>
      </c>
    </row>
    <row r="692" spans="1:5" ht="15" customHeight="1" x14ac:dyDescent="0.2">
      <c r="A692" s="122"/>
      <c r="B692" s="49">
        <v>15</v>
      </c>
      <c r="C692" s="100"/>
      <c r="D692" s="101" t="s">
        <v>99</v>
      </c>
      <c r="E692" s="52">
        <f>-96400-50000</f>
        <v>-146400</v>
      </c>
    </row>
    <row r="693" spans="1:5" ht="15" customHeight="1" x14ac:dyDescent="0.2">
      <c r="A693" s="122"/>
      <c r="B693" s="49">
        <v>23</v>
      </c>
      <c r="C693" s="100"/>
      <c r="D693" s="101" t="s">
        <v>99</v>
      </c>
      <c r="E693" s="52">
        <v>-41034</v>
      </c>
    </row>
    <row r="694" spans="1:5" ht="15" customHeight="1" x14ac:dyDescent="0.2">
      <c r="A694" s="61"/>
      <c r="B694" s="90"/>
      <c r="C694" s="54" t="s">
        <v>52</v>
      </c>
      <c r="D694" s="63"/>
      <c r="E694" s="64">
        <f>SUM(E692:E693)</f>
        <v>-187434</v>
      </c>
    </row>
    <row r="695" spans="1:5" ht="15" customHeight="1" x14ac:dyDescent="0.2"/>
    <row r="696" spans="1:5" ht="15" customHeight="1" x14ac:dyDescent="0.25">
      <c r="A696" s="40" t="s">
        <v>17</v>
      </c>
      <c r="B696" s="41"/>
      <c r="C696" s="41"/>
      <c r="D696" s="41"/>
      <c r="E696" s="44"/>
    </row>
    <row r="697" spans="1:5" ht="15" customHeight="1" x14ac:dyDescent="0.2">
      <c r="A697" s="42" t="s">
        <v>242</v>
      </c>
      <c r="B697" s="127"/>
      <c r="C697" s="127"/>
      <c r="D697" s="127"/>
      <c r="E697" s="127" t="s">
        <v>127</v>
      </c>
    </row>
    <row r="698" spans="1:5" ht="15" customHeight="1" x14ac:dyDescent="0.2"/>
    <row r="699" spans="1:5" ht="15" customHeight="1" x14ac:dyDescent="0.2">
      <c r="B699" s="97"/>
      <c r="C699" s="85" t="s">
        <v>48</v>
      </c>
      <c r="D699" s="59" t="s">
        <v>54</v>
      </c>
      <c r="E699" s="46" t="s">
        <v>50</v>
      </c>
    </row>
    <row r="700" spans="1:5" ht="15" customHeight="1" x14ac:dyDescent="0.2">
      <c r="B700" s="122"/>
      <c r="C700" s="107">
        <v>3522</v>
      </c>
      <c r="D700" s="101" t="s">
        <v>99</v>
      </c>
      <c r="E700" s="108">
        <f>41034+146400</f>
        <v>187434</v>
      </c>
    </row>
    <row r="701" spans="1:5" ht="15" customHeight="1" x14ac:dyDescent="0.2">
      <c r="B701" s="149"/>
      <c r="C701" s="91" t="s">
        <v>52</v>
      </c>
      <c r="D701" s="69"/>
      <c r="E701" s="93">
        <f>SUM(E700:E700)</f>
        <v>187434</v>
      </c>
    </row>
    <row r="702" spans="1:5" ht="15" customHeight="1" x14ac:dyDescent="0.2"/>
    <row r="703" spans="1:5" ht="15" customHeight="1" x14ac:dyDescent="0.2"/>
    <row r="704" spans="1:5" ht="15" customHeight="1" x14ac:dyDescent="0.25">
      <c r="A704" s="57" t="s">
        <v>385</v>
      </c>
    </row>
    <row r="705" spans="1:5" ht="15" customHeight="1" x14ac:dyDescent="0.2">
      <c r="A705" s="212" t="s">
        <v>175</v>
      </c>
      <c r="B705" s="212"/>
      <c r="C705" s="212"/>
      <c r="D705" s="212"/>
      <c r="E705" s="212"/>
    </row>
    <row r="706" spans="1:5" ht="15" customHeight="1" x14ac:dyDescent="0.2">
      <c r="A706" s="212"/>
      <c r="B706" s="212"/>
      <c r="C706" s="212"/>
      <c r="D706" s="212"/>
      <c r="E706" s="212"/>
    </row>
    <row r="707" spans="1:5" ht="15" customHeight="1" x14ac:dyDescent="0.2">
      <c r="A707" s="209" t="s">
        <v>386</v>
      </c>
      <c r="B707" s="209"/>
      <c r="C707" s="209"/>
      <c r="D707" s="209"/>
      <c r="E707" s="209"/>
    </row>
    <row r="708" spans="1:5" ht="15" customHeight="1" x14ac:dyDescent="0.2">
      <c r="A708" s="209"/>
      <c r="B708" s="209"/>
      <c r="C708" s="209"/>
      <c r="D708" s="209"/>
      <c r="E708" s="209"/>
    </row>
    <row r="709" spans="1:5" ht="15" customHeight="1" x14ac:dyDescent="0.2">
      <c r="A709" s="209"/>
      <c r="B709" s="209"/>
      <c r="C709" s="209"/>
      <c r="D709" s="209"/>
      <c r="E709" s="209"/>
    </row>
    <row r="710" spans="1:5" ht="15" customHeight="1" x14ac:dyDescent="0.2">
      <c r="A710" s="209"/>
      <c r="B710" s="209"/>
      <c r="C710" s="209"/>
      <c r="D710" s="209"/>
      <c r="E710" s="209"/>
    </row>
    <row r="711" spans="1:5" ht="15" customHeight="1" x14ac:dyDescent="0.2">
      <c r="A711" s="209"/>
      <c r="B711" s="209"/>
      <c r="C711" s="209"/>
      <c r="D711" s="209"/>
      <c r="E711" s="209"/>
    </row>
    <row r="712" spans="1:5" ht="15" customHeight="1" x14ac:dyDescent="0.2">
      <c r="A712" s="209"/>
      <c r="B712" s="209"/>
      <c r="C712" s="209"/>
      <c r="D712" s="209"/>
      <c r="E712" s="209"/>
    </row>
    <row r="713" spans="1:5" ht="15" customHeight="1" x14ac:dyDescent="0.2"/>
    <row r="714" spans="1:5" ht="15" customHeight="1" x14ac:dyDescent="0.25">
      <c r="A714" s="40" t="s">
        <v>17</v>
      </c>
      <c r="B714" s="41"/>
      <c r="C714" s="41"/>
      <c r="D714" s="82"/>
      <c r="E714" s="82"/>
    </row>
    <row r="715" spans="1:5" ht="15" customHeight="1" x14ac:dyDescent="0.2">
      <c r="A715" s="42" t="s">
        <v>73</v>
      </c>
      <c r="B715" s="41"/>
      <c r="C715" s="41"/>
      <c r="D715" s="41"/>
      <c r="E715" s="43" t="s">
        <v>182</v>
      </c>
    </row>
    <row r="716" spans="1:5" ht="15" customHeight="1" x14ac:dyDescent="0.2">
      <c r="A716" s="44"/>
      <c r="B716" s="123"/>
      <c r="C716" s="41"/>
      <c r="D716" s="44"/>
      <c r="E716" s="124"/>
    </row>
    <row r="717" spans="1:5" ht="15" customHeight="1" x14ac:dyDescent="0.2">
      <c r="A717" s="97"/>
      <c r="B717" s="97"/>
      <c r="C717" s="46" t="s">
        <v>48</v>
      </c>
      <c r="D717" s="59" t="s">
        <v>54</v>
      </c>
      <c r="E717" s="46" t="s">
        <v>50</v>
      </c>
    </row>
    <row r="718" spans="1:5" ht="15" customHeight="1" x14ac:dyDescent="0.2">
      <c r="A718" s="112"/>
      <c r="B718" s="113"/>
      <c r="C718" s="100">
        <v>3636</v>
      </c>
      <c r="D718" s="101" t="s">
        <v>78</v>
      </c>
      <c r="E718" s="52">
        <v>-10000</v>
      </c>
    </row>
    <row r="719" spans="1:5" ht="15" customHeight="1" x14ac:dyDescent="0.2">
      <c r="A719" s="61"/>
      <c r="B719" s="41"/>
      <c r="C719" s="54" t="s">
        <v>52</v>
      </c>
      <c r="D719" s="63"/>
      <c r="E719" s="64">
        <f>SUM(E718:E718)</f>
        <v>-10000</v>
      </c>
    </row>
    <row r="720" spans="1:5" ht="15" customHeight="1" x14ac:dyDescent="0.2"/>
    <row r="721" spans="1:5" ht="15" customHeight="1" x14ac:dyDescent="0.25">
      <c r="A721" s="40" t="s">
        <v>17</v>
      </c>
      <c r="B721" s="41"/>
      <c r="C721" s="41"/>
      <c r="D721" s="82"/>
      <c r="E721" s="82"/>
    </row>
    <row r="722" spans="1:5" ht="15" customHeight="1" x14ac:dyDescent="0.2">
      <c r="A722" s="42" t="s">
        <v>73</v>
      </c>
      <c r="B722" s="41"/>
      <c r="C722" s="41"/>
      <c r="D722" s="41"/>
      <c r="E722" s="43" t="s">
        <v>227</v>
      </c>
    </row>
    <row r="723" spans="1:5" ht="15" customHeight="1" x14ac:dyDescent="0.2">
      <c r="A723" s="44"/>
      <c r="B723" s="123"/>
      <c r="C723" s="41"/>
      <c r="D723" s="44"/>
      <c r="E723" s="124"/>
    </row>
    <row r="724" spans="1:5" ht="15" customHeight="1" x14ac:dyDescent="0.2">
      <c r="A724" s="97"/>
      <c r="B724" s="97"/>
      <c r="C724" s="46" t="s">
        <v>48</v>
      </c>
      <c r="D724" s="59" t="s">
        <v>54</v>
      </c>
      <c r="E724" s="46" t="s">
        <v>50</v>
      </c>
    </row>
    <row r="725" spans="1:5" ht="15" customHeight="1" x14ac:dyDescent="0.2">
      <c r="A725" s="112"/>
      <c r="B725" s="113"/>
      <c r="C725" s="100">
        <v>2143</v>
      </c>
      <c r="D725" s="101" t="s">
        <v>78</v>
      </c>
      <c r="E725" s="52">
        <v>10000</v>
      </c>
    </row>
    <row r="726" spans="1:5" ht="15" customHeight="1" x14ac:dyDescent="0.2">
      <c r="A726" s="61"/>
      <c r="B726" s="41"/>
      <c r="C726" s="54" t="s">
        <v>52</v>
      </c>
      <c r="D726" s="63"/>
      <c r="E726" s="64">
        <f>SUM(E725:E725)</f>
        <v>10000</v>
      </c>
    </row>
    <row r="727" spans="1:5" ht="15" customHeight="1" x14ac:dyDescent="0.2"/>
    <row r="728" spans="1:5" ht="15" customHeight="1" x14ac:dyDescent="0.2"/>
    <row r="729" spans="1:5" ht="15" customHeight="1" x14ac:dyDescent="0.2"/>
    <row r="730" spans="1:5" ht="15" customHeight="1" x14ac:dyDescent="0.25">
      <c r="A730" s="57" t="s">
        <v>387</v>
      </c>
    </row>
    <row r="731" spans="1:5" ht="15" customHeight="1" x14ac:dyDescent="0.2">
      <c r="A731" s="210" t="s">
        <v>240</v>
      </c>
      <c r="B731" s="210"/>
      <c r="C731" s="210"/>
      <c r="D731" s="210"/>
      <c r="E731" s="210"/>
    </row>
    <row r="732" spans="1:5" ht="15" customHeight="1" x14ac:dyDescent="0.2">
      <c r="A732" s="210"/>
      <c r="B732" s="210"/>
      <c r="C732" s="210"/>
      <c r="D732" s="210"/>
      <c r="E732" s="210"/>
    </row>
    <row r="733" spans="1:5" ht="15" customHeight="1" x14ac:dyDescent="0.2">
      <c r="A733" s="209" t="s">
        <v>388</v>
      </c>
      <c r="B733" s="209"/>
      <c r="C733" s="209"/>
      <c r="D733" s="209"/>
      <c r="E733" s="209"/>
    </row>
    <row r="734" spans="1:5" ht="15" customHeight="1" x14ac:dyDescent="0.2">
      <c r="A734" s="209"/>
      <c r="B734" s="209"/>
      <c r="C734" s="209"/>
      <c r="D734" s="209"/>
      <c r="E734" s="209"/>
    </row>
    <row r="735" spans="1:5" ht="15" customHeight="1" x14ac:dyDescent="0.2">
      <c r="A735" s="209"/>
      <c r="B735" s="209"/>
      <c r="C735" s="209"/>
      <c r="D735" s="209"/>
      <c r="E735" s="209"/>
    </row>
    <row r="736" spans="1:5" ht="15" customHeight="1" x14ac:dyDescent="0.2">
      <c r="A736" s="209"/>
      <c r="B736" s="209"/>
      <c r="C736" s="209"/>
      <c r="D736" s="209"/>
      <c r="E736" s="209"/>
    </row>
    <row r="737" spans="1:5" ht="15" customHeight="1" x14ac:dyDescent="0.2">
      <c r="A737" s="209"/>
      <c r="B737" s="209"/>
      <c r="C737" s="209"/>
      <c r="D737" s="209"/>
      <c r="E737" s="209"/>
    </row>
    <row r="738" spans="1:5" ht="15" customHeight="1" x14ac:dyDescent="0.2">
      <c r="A738" s="209"/>
      <c r="B738" s="209"/>
      <c r="C738" s="209"/>
      <c r="D738" s="209"/>
      <c r="E738" s="209"/>
    </row>
    <row r="739" spans="1:5" ht="15" customHeight="1" x14ac:dyDescent="0.2">
      <c r="A739" s="209"/>
      <c r="B739" s="209"/>
      <c r="C739" s="209"/>
      <c r="D739" s="209"/>
      <c r="E739" s="209"/>
    </row>
    <row r="740" spans="1:5" ht="15" customHeight="1" x14ac:dyDescent="0.2"/>
    <row r="741" spans="1:5" ht="15" customHeight="1" x14ac:dyDescent="0.25">
      <c r="A741" s="79" t="s">
        <v>17</v>
      </c>
      <c r="B741" s="71"/>
      <c r="C741" s="71"/>
      <c r="D741" s="71"/>
      <c r="E741" s="71"/>
    </row>
    <row r="742" spans="1:5" ht="15" customHeight="1" x14ac:dyDescent="0.2">
      <c r="A742" s="42" t="s">
        <v>242</v>
      </c>
      <c r="B742" s="71"/>
      <c r="C742" s="71"/>
      <c r="D742" s="71"/>
      <c r="E742" s="72" t="s">
        <v>148</v>
      </c>
    </row>
    <row r="743" spans="1:5" ht="15" customHeight="1" x14ac:dyDescent="0.2">
      <c r="A743" s="153"/>
      <c r="B743" s="154"/>
      <c r="C743" s="71"/>
      <c r="D743" s="71"/>
      <c r="E743" s="84"/>
    </row>
    <row r="744" spans="1:5" ht="15" customHeight="1" x14ac:dyDescent="0.25">
      <c r="A744" s="38"/>
      <c r="B744" s="85" t="s">
        <v>149</v>
      </c>
      <c r="C744" s="85" t="s">
        <v>48</v>
      </c>
      <c r="D744" s="86" t="s">
        <v>54</v>
      </c>
      <c r="E744" s="46" t="s">
        <v>50</v>
      </c>
    </row>
    <row r="745" spans="1:5" ht="15" customHeight="1" x14ac:dyDescent="0.25">
      <c r="A745" s="38"/>
      <c r="B745" s="134">
        <v>12</v>
      </c>
      <c r="C745" s="100"/>
      <c r="D745" s="156" t="s">
        <v>99</v>
      </c>
      <c r="E745" s="155">
        <v>-13000000</v>
      </c>
    </row>
    <row r="746" spans="1:5" ht="15" customHeight="1" x14ac:dyDescent="0.25">
      <c r="A746" s="38"/>
      <c r="B746" s="134"/>
      <c r="C746" s="91" t="s">
        <v>52</v>
      </c>
      <c r="D746" s="92"/>
      <c r="E746" s="93">
        <f>SUM(E745:E745)</f>
        <v>-13000000</v>
      </c>
    </row>
    <row r="747" spans="1:5" ht="15" customHeight="1" x14ac:dyDescent="0.2"/>
    <row r="748" spans="1:5" ht="15" customHeight="1" x14ac:dyDescent="0.25">
      <c r="A748" s="79" t="s">
        <v>17</v>
      </c>
      <c r="B748" s="71"/>
      <c r="C748" s="71"/>
      <c r="D748" s="71"/>
      <c r="E748" s="82"/>
    </row>
    <row r="749" spans="1:5" ht="15" customHeight="1" x14ac:dyDescent="0.2">
      <c r="A749" s="81" t="s">
        <v>64</v>
      </c>
      <c r="B749" s="71"/>
      <c r="C749" s="71"/>
      <c r="D749" s="71"/>
      <c r="E749" s="72" t="s">
        <v>65</v>
      </c>
    </row>
    <row r="750" spans="1:5" ht="15" customHeight="1" x14ac:dyDescent="0.2">
      <c r="A750" s="81"/>
      <c r="B750" s="82"/>
      <c r="C750" s="71"/>
      <c r="D750" s="71"/>
      <c r="E750" s="84"/>
    </row>
    <row r="751" spans="1:5" ht="15" customHeight="1" x14ac:dyDescent="0.2">
      <c r="A751" s="111"/>
      <c r="B751" s="111"/>
      <c r="C751" s="85" t="s">
        <v>48</v>
      </c>
      <c r="D751" s="59" t="s">
        <v>54</v>
      </c>
      <c r="E751" s="48" t="s">
        <v>50</v>
      </c>
    </row>
    <row r="752" spans="1:5" ht="15" customHeight="1" x14ac:dyDescent="0.2">
      <c r="A752" s="111"/>
      <c r="B752" s="111"/>
      <c r="C752" s="132">
        <v>6409</v>
      </c>
      <c r="D752" s="101" t="s">
        <v>86</v>
      </c>
      <c r="E752" s="108">
        <v>13000000</v>
      </c>
    </row>
    <row r="753" spans="1:5" ht="15" customHeight="1" x14ac:dyDescent="0.2">
      <c r="A753" s="99"/>
      <c r="B753" s="99"/>
      <c r="C753" s="91" t="s">
        <v>52</v>
      </c>
      <c r="D753" s="92"/>
      <c r="E753" s="93">
        <f>SUM(E752:E752)</f>
        <v>13000000</v>
      </c>
    </row>
    <row r="754" spans="1:5" ht="15" customHeight="1" x14ac:dyDescent="0.2"/>
    <row r="755" spans="1:5" ht="15" customHeight="1" x14ac:dyDescent="0.2"/>
    <row r="756" spans="1:5" ht="15" customHeight="1" x14ac:dyDescent="0.25">
      <c r="A756" s="57" t="s">
        <v>389</v>
      </c>
    </row>
    <row r="757" spans="1:5" ht="15" customHeight="1" x14ac:dyDescent="0.2">
      <c r="A757" s="210" t="s">
        <v>42</v>
      </c>
      <c r="B757" s="210"/>
      <c r="C757" s="210"/>
      <c r="D757" s="210"/>
      <c r="E757" s="210"/>
    </row>
    <row r="758" spans="1:5" ht="15" customHeight="1" x14ac:dyDescent="0.2">
      <c r="A758" s="210" t="s">
        <v>43</v>
      </c>
      <c r="B758" s="210"/>
      <c r="C758" s="210"/>
      <c r="D758" s="210"/>
      <c r="E758" s="210"/>
    </row>
    <row r="759" spans="1:5" ht="15" customHeight="1" x14ac:dyDescent="0.2">
      <c r="A759" s="209" t="s">
        <v>390</v>
      </c>
      <c r="B759" s="209"/>
      <c r="C759" s="209"/>
      <c r="D759" s="209"/>
      <c r="E759" s="209"/>
    </row>
    <row r="760" spans="1:5" ht="15" customHeight="1" x14ac:dyDescent="0.2">
      <c r="A760" s="209"/>
      <c r="B760" s="209"/>
      <c r="C760" s="209"/>
      <c r="D760" s="209"/>
      <c r="E760" s="209"/>
    </row>
    <row r="761" spans="1:5" ht="15" customHeight="1" x14ac:dyDescent="0.2">
      <c r="A761" s="209"/>
      <c r="B761" s="209"/>
      <c r="C761" s="209"/>
      <c r="D761" s="209"/>
      <c r="E761" s="209"/>
    </row>
    <row r="762" spans="1:5" ht="15" customHeight="1" x14ac:dyDescent="0.2">
      <c r="A762" s="209"/>
      <c r="B762" s="209"/>
      <c r="C762" s="209"/>
      <c r="D762" s="209"/>
      <c r="E762" s="209"/>
    </row>
    <row r="763" spans="1:5" ht="15" customHeight="1" x14ac:dyDescent="0.2">
      <c r="A763" s="209"/>
      <c r="B763" s="209"/>
      <c r="C763" s="209"/>
      <c r="D763" s="209"/>
      <c r="E763" s="209"/>
    </row>
    <row r="764" spans="1:5" ht="15" customHeight="1" x14ac:dyDescent="0.2">
      <c r="A764" s="39"/>
      <c r="B764" s="39"/>
      <c r="C764" s="39"/>
      <c r="D764" s="39"/>
      <c r="E764" s="39"/>
    </row>
    <row r="765" spans="1:5" ht="15" customHeight="1" x14ac:dyDescent="0.25">
      <c r="A765" s="40" t="s">
        <v>1</v>
      </c>
      <c r="B765" s="41"/>
      <c r="C765" s="41"/>
      <c r="D765" s="41"/>
      <c r="E765" s="41"/>
    </row>
    <row r="766" spans="1:5" ht="15" customHeight="1" x14ac:dyDescent="0.2">
      <c r="A766" s="42" t="s">
        <v>218</v>
      </c>
      <c r="B766" s="41"/>
      <c r="C766" s="41"/>
      <c r="D766" s="41"/>
      <c r="E766" s="43" t="s">
        <v>46</v>
      </c>
    </row>
    <row r="767" spans="1:5" ht="15" customHeight="1" x14ac:dyDescent="0.25">
      <c r="A767" s="44"/>
      <c r="B767" s="40"/>
      <c r="C767" s="41"/>
      <c r="D767" s="41"/>
      <c r="E767" s="45"/>
    </row>
    <row r="768" spans="1:5" ht="15" customHeight="1" x14ac:dyDescent="0.2">
      <c r="B768" s="46" t="s">
        <v>47</v>
      </c>
      <c r="C768" s="46" t="s">
        <v>48</v>
      </c>
      <c r="D768" s="47" t="s">
        <v>49</v>
      </c>
      <c r="E768" s="85" t="s">
        <v>50</v>
      </c>
    </row>
    <row r="769" spans="1:5" ht="15" customHeight="1" x14ac:dyDescent="0.2">
      <c r="B769" s="49">
        <v>33155</v>
      </c>
      <c r="C769" s="50"/>
      <c r="D769" s="51" t="s">
        <v>51</v>
      </c>
      <c r="E769" s="52">
        <v>76697000</v>
      </c>
    </row>
    <row r="770" spans="1:5" ht="15" customHeight="1" x14ac:dyDescent="0.2">
      <c r="B770" s="53"/>
      <c r="C770" s="54" t="s">
        <v>52</v>
      </c>
      <c r="D770" s="55"/>
      <c r="E770" s="56">
        <f>SUM(E769:E769)</f>
        <v>76697000</v>
      </c>
    </row>
    <row r="771" spans="1:5" ht="15" customHeight="1" x14ac:dyDescent="0.25">
      <c r="A771" s="57"/>
      <c r="B771" s="58"/>
      <c r="C771" s="58"/>
      <c r="D771" s="58"/>
      <c r="E771" s="58"/>
    </row>
    <row r="772" spans="1:5" ht="15" customHeight="1" x14ac:dyDescent="0.25">
      <c r="A772" s="79" t="s">
        <v>17</v>
      </c>
      <c r="B772" s="71"/>
      <c r="C772" s="71"/>
      <c r="D772" s="71"/>
      <c r="E772" s="82"/>
    </row>
    <row r="773" spans="1:5" ht="15" customHeight="1" x14ac:dyDescent="0.2">
      <c r="A773" s="42" t="s">
        <v>218</v>
      </c>
      <c r="B773" s="71"/>
      <c r="C773" s="71"/>
      <c r="D773" s="71"/>
      <c r="E773" s="43" t="s">
        <v>46</v>
      </c>
    </row>
    <row r="774" spans="1:5" ht="15" customHeight="1" x14ac:dyDescent="0.2"/>
    <row r="775" spans="1:5" ht="15" customHeight="1" x14ac:dyDescent="0.2">
      <c r="A775" s="176" t="s">
        <v>219</v>
      </c>
      <c r="E775" s="177">
        <v>76697000</v>
      </c>
    </row>
    <row r="776" spans="1:5" ht="15" customHeight="1" x14ac:dyDescent="0.2"/>
    <row r="777" spans="1:5" ht="15" customHeight="1" x14ac:dyDescent="0.2"/>
    <row r="778" spans="1:5" ht="15" customHeight="1" x14ac:dyDescent="0.2"/>
    <row r="779" spans="1:5" ht="15" customHeight="1" x14ac:dyDescent="0.2"/>
    <row r="780" spans="1:5" ht="15" customHeight="1" x14ac:dyDescent="0.2"/>
    <row r="781" spans="1:5" ht="15" customHeight="1" x14ac:dyDescent="0.2"/>
    <row r="782" spans="1:5" ht="15" customHeight="1" x14ac:dyDescent="0.2"/>
    <row r="783" spans="1:5" ht="15" customHeight="1" x14ac:dyDescent="0.2"/>
    <row r="784" spans="1:5"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row r="996" ht="15" customHeight="1" x14ac:dyDescent="0.2"/>
    <row r="997" ht="15" customHeight="1" x14ac:dyDescent="0.2"/>
    <row r="998" ht="15" customHeight="1" x14ac:dyDescent="0.2"/>
    <row r="999" ht="15" customHeight="1" x14ac:dyDescent="0.2"/>
    <row r="1000" ht="15" customHeight="1" x14ac:dyDescent="0.2"/>
    <row r="1001" ht="15" customHeight="1" x14ac:dyDescent="0.2"/>
    <row r="1002" ht="15" customHeight="1" x14ac:dyDescent="0.2"/>
    <row r="1003" ht="15" customHeight="1" x14ac:dyDescent="0.2"/>
    <row r="1004" ht="15" customHeight="1" x14ac:dyDescent="0.2"/>
    <row r="1005" ht="15" customHeight="1" x14ac:dyDescent="0.2"/>
    <row r="1006" ht="15" customHeight="1" x14ac:dyDescent="0.2"/>
    <row r="1007" ht="15" customHeight="1" x14ac:dyDescent="0.2"/>
    <row r="1008" ht="15" customHeight="1" x14ac:dyDescent="0.2"/>
    <row r="1009" ht="15" customHeight="1" x14ac:dyDescent="0.2"/>
    <row r="1010" ht="15" customHeight="1" x14ac:dyDescent="0.2"/>
    <row r="1011" ht="15" customHeight="1" x14ac:dyDescent="0.2"/>
    <row r="1012" ht="15" customHeight="1" x14ac:dyDescent="0.2"/>
    <row r="1013" ht="15" customHeight="1" x14ac:dyDescent="0.2"/>
    <row r="1014" ht="15" customHeight="1" x14ac:dyDescent="0.2"/>
    <row r="1015" ht="15" customHeight="1" x14ac:dyDescent="0.2"/>
    <row r="1016" ht="15" customHeight="1" x14ac:dyDescent="0.2"/>
    <row r="1017" ht="15" customHeight="1" x14ac:dyDescent="0.2"/>
    <row r="1018" ht="15" customHeight="1" x14ac:dyDescent="0.2"/>
    <row r="1019" ht="15" customHeight="1" x14ac:dyDescent="0.2"/>
    <row r="1020" ht="15" customHeight="1" x14ac:dyDescent="0.2"/>
    <row r="1021" ht="15" customHeight="1" x14ac:dyDescent="0.2"/>
    <row r="1022" ht="15" customHeight="1" x14ac:dyDescent="0.2"/>
    <row r="1023" ht="15" customHeight="1" x14ac:dyDescent="0.2"/>
    <row r="1024" ht="15" customHeight="1" x14ac:dyDescent="0.2"/>
    <row r="1025" ht="15" customHeight="1" x14ac:dyDescent="0.2"/>
    <row r="1026" ht="15" customHeight="1" x14ac:dyDescent="0.2"/>
    <row r="1027" ht="15" customHeight="1" x14ac:dyDescent="0.2"/>
    <row r="1028" ht="15" customHeight="1" x14ac:dyDescent="0.2"/>
    <row r="1029" ht="15" customHeight="1" x14ac:dyDescent="0.2"/>
    <row r="1030" ht="15" customHeight="1" x14ac:dyDescent="0.2"/>
    <row r="1031" ht="15" customHeight="1" x14ac:dyDescent="0.2"/>
    <row r="1032" ht="15" customHeight="1" x14ac:dyDescent="0.2"/>
    <row r="1033" ht="15" customHeight="1" x14ac:dyDescent="0.2"/>
    <row r="1034" ht="15" customHeight="1" x14ac:dyDescent="0.2"/>
    <row r="1035" ht="15" customHeight="1" x14ac:dyDescent="0.2"/>
    <row r="1036" ht="15" customHeight="1" x14ac:dyDescent="0.2"/>
    <row r="1037" ht="15" customHeight="1" x14ac:dyDescent="0.2"/>
    <row r="1038" ht="15" customHeight="1" x14ac:dyDescent="0.2"/>
    <row r="1039" ht="15" customHeight="1" x14ac:dyDescent="0.2"/>
    <row r="1040" ht="15" customHeight="1" x14ac:dyDescent="0.2"/>
    <row r="1041" ht="15" customHeight="1" x14ac:dyDescent="0.2"/>
    <row r="1042" ht="15" customHeight="1" x14ac:dyDescent="0.2"/>
    <row r="1043" ht="15" customHeight="1" x14ac:dyDescent="0.2"/>
    <row r="1044" ht="15" customHeight="1" x14ac:dyDescent="0.2"/>
    <row r="1045" ht="15" customHeight="1" x14ac:dyDescent="0.2"/>
    <row r="1046" ht="15" customHeight="1" x14ac:dyDescent="0.2"/>
    <row r="1047" ht="15" customHeight="1" x14ac:dyDescent="0.2"/>
    <row r="1048" ht="15" customHeight="1" x14ac:dyDescent="0.2"/>
    <row r="1049" ht="15" customHeight="1" x14ac:dyDescent="0.2"/>
    <row r="1050" ht="15" customHeight="1" x14ac:dyDescent="0.2"/>
    <row r="1051" ht="15" customHeight="1" x14ac:dyDescent="0.2"/>
    <row r="1052" ht="15" customHeight="1" x14ac:dyDescent="0.2"/>
    <row r="1053" ht="15" customHeight="1" x14ac:dyDescent="0.2"/>
    <row r="1054" ht="15" customHeight="1" x14ac:dyDescent="0.2"/>
    <row r="1055" ht="15" customHeight="1" x14ac:dyDescent="0.2"/>
    <row r="1056" ht="15" customHeight="1" x14ac:dyDescent="0.2"/>
    <row r="1057" ht="15" customHeight="1" x14ac:dyDescent="0.2"/>
    <row r="1058" ht="15" customHeight="1" x14ac:dyDescent="0.2"/>
    <row r="1059" ht="15" customHeight="1" x14ac:dyDescent="0.2"/>
    <row r="1060" ht="15" customHeight="1" x14ac:dyDescent="0.2"/>
    <row r="1061" ht="15" customHeight="1" x14ac:dyDescent="0.2"/>
    <row r="1062" ht="15" customHeight="1" x14ac:dyDescent="0.2"/>
    <row r="1063" ht="15" customHeight="1" x14ac:dyDescent="0.2"/>
    <row r="1064" ht="15" customHeight="1" x14ac:dyDescent="0.2"/>
    <row r="1065" ht="15" customHeight="1" x14ac:dyDescent="0.2"/>
    <row r="1066" ht="15" customHeight="1" x14ac:dyDescent="0.2"/>
    <row r="1067" ht="15" customHeight="1" x14ac:dyDescent="0.2"/>
    <row r="1068" ht="15" customHeight="1" x14ac:dyDescent="0.2"/>
    <row r="1069" ht="15" customHeight="1" x14ac:dyDescent="0.2"/>
    <row r="1070" ht="15" customHeight="1" x14ac:dyDescent="0.2"/>
    <row r="1071" ht="15" customHeight="1" x14ac:dyDescent="0.2"/>
    <row r="1072" ht="15" customHeight="1" x14ac:dyDescent="0.2"/>
    <row r="1073" ht="15" customHeight="1" x14ac:dyDescent="0.2"/>
    <row r="1074" ht="15" customHeight="1" x14ac:dyDescent="0.2"/>
    <row r="1075" ht="15" customHeight="1" x14ac:dyDescent="0.2"/>
    <row r="1076" ht="15" customHeight="1" x14ac:dyDescent="0.2"/>
    <row r="1077" ht="15" customHeight="1" x14ac:dyDescent="0.2"/>
    <row r="1078" ht="15" customHeight="1" x14ac:dyDescent="0.2"/>
    <row r="1079" ht="15" customHeight="1" x14ac:dyDescent="0.2"/>
    <row r="1080" ht="15" customHeight="1" x14ac:dyDescent="0.2"/>
    <row r="1081" ht="15" customHeight="1" x14ac:dyDescent="0.2"/>
    <row r="1082" ht="15" customHeight="1" x14ac:dyDescent="0.2"/>
    <row r="1083" ht="15" customHeight="1" x14ac:dyDescent="0.2"/>
    <row r="1084" ht="15" customHeight="1" x14ac:dyDescent="0.2"/>
    <row r="1085" ht="15" customHeight="1" x14ac:dyDescent="0.2"/>
    <row r="1086" ht="15" customHeight="1" x14ac:dyDescent="0.2"/>
    <row r="1087" ht="15" customHeight="1" x14ac:dyDescent="0.2"/>
    <row r="1088" ht="15" customHeight="1" x14ac:dyDescent="0.2"/>
    <row r="1089" ht="15" customHeight="1" x14ac:dyDescent="0.2"/>
    <row r="1090" ht="15" customHeight="1" x14ac:dyDescent="0.2"/>
    <row r="1091" ht="15" customHeight="1" x14ac:dyDescent="0.2"/>
    <row r="1092" ht="15" customHeight="1" x14ac:dyDescent="0.2"/>
    <row r="1093" ht="15" customHeight="1" x14ac:dyDescent="0.2"/>
    <row r="1094" ht="15" customHeight="1" x14ac:dyDescent="0.2"/>
    <row r="1095" ht="15" customHeight="1" x14ac:dyDescent="0.2"/>
    <row r="1096" ht="15" customHeight="1" x14ac:dyDescent="0.2"/>
    <row r="1097" ht="15" customHeight="1" x14ac:dyDescent="0.2"/>
    <row r="1098" ht="15" customHeight="1" x14ac:dyDescent="0.2"/>
    <row r="1099" ht="15" customHeight="1" x14ac:dyDescent="0.2"/>
    <row r="1100" ht="15" customHeight="1" x14ac:dyDescent="0.2"/>
    <row r="1101" ht="15" customHeight="1" x14ac:dyDescent="0.2"/>
    <row r="1102" ht="15" customHeight="1" x14ac:dyDescent="0.2"/>
    <row r="1103" ht="15" customHeight="1" x14ac:dyDescent="0.2"/>
    <row r="1104" ht="15" customHeight="1" x14ac:dyDescent="0.2"/>
    <row r="1105" ht="15" customHeight="1" x14ac:dyDescent="0.2"/>
    <row r="1106" ht="15" customHeight="1" x14ac:dyDescent="0.2"/>
    <row r="1107" ht="15" customHeight="1" x14ac:dyDescent="0.2"/>
    <row r="1108" ht="15" customHeight="1" x14ac:dyDescent="0.2"/>
    <row r="1109" ht="15" customHeight="1" x14ac:dyDescent="0.2"/>
    <row r="1110" ht="15" customHeight="1" x14ac:dyDescent="0.2"/>
    <row r="1111" ht="15" customHeight="1" x14ac:dyDescent="0.2"/>
    <row r="1112" ht="15" customHeight="1" x14ac:dyDescent="0.2"/>
    <row r="1113" ht="15" customHeight="1" x14ac:dyDescent="0.2"/>
    <row r="1114" ht="15" customHeight="1" x14ac:dyDescent="0.2"/>
    <row r="1115" ht="15" customHeight="1" x14ac:dyDescent="0.2"/>
    <row r="1116" ht="15" customHeight="1" x14ac:dyDescent="0.2"/>
    <row r="1117" ht="15" customHeight="1" x14ac:dyDescent="0.2"/>
    <row r="1118" ht="15" customHeight="1" x14ac:dyDescent="0.2"/>
    <row r="1119" ht="15" customHeight="1" x14ac:dyDescent="0.2"/>
    <row r="1120"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row r="1194" ht="15" customHeight="1" x14ac:dyDescent="0.2"/>
    <row r="1195" ht="15" customHeight="1" x14ac:dyDescent="0.2"/>
    <row r="1196" ht="15" customHeight="1" x14ac:dyDescent="0.2"/>
    <row r="1197" ht="15" customHeight="1" x14ac:dyDescent="0.2"/>
    <row r="1198" ht="15" customHeight="1" x14ac:dyDescent="0.2"/>
    <row r="1199" ht="15" customHeight="1" x14ac:dyDescent="0.2"/>
    <row r="1200" ht="15" customHeight="1" x14ac:dyDescent="0.2"/>
    <row r="1201" ht="15" customHeight="1" x14ac:dyDescent="0.2"/>
    <row r="1202" ht="15" customHeight="1" x14ac:dyDescent="0.2"/>
    <row r="1203" ht="15" customHeight="1" x14ac:dyDescent="0.2"/>
    <row r="1204" ht="15" customHeight="1" x14ac:dyDescent="0.2"/>
    <row r="1205" ht="15" customHeight="1" x14ac:dyDescent="0.2"/>
    <row r="1206" ht="15" customHeight="1" x14ac:dyDescent="0.2"/>
    <row r="1207" ht="15" customHeight="1" x14ac:dyDescent="0.2"/>
    <row r="1208" ht="15" customHeight="1" x14ac:dyDescent="0.2"/>
    <row r="1209" ht="15" customHeight="1" x14ac:dyDescent="0.2"/>
    <row r="1210" ht="15" customHeight="1" x14ac:dyDescent="0.2"/>
    <row r="1211" ht="15" customHeight="1" x14ac:dyDescent="0.2"/>
    <row r="1212" ht="15" customHeight="1" x14ac:dyDescent="0.2"/>
    <row r="1213" ht="15" customHeight="1" x14ac:dyDescent="0.2"/>
    <row r="1214" ht="15" customHeight="1" x14ac:dyDescent="0.2"/>
    <row r="1215" ht="15" customHeight="1" x14ac:dyDescent="0.2"/>
    <row r="1216" ht="15" customHeight="1" x14ac:dyDescent="0.2"/>
    <row r="1217" ht="15" customHeight="1" x14ac:dyDescent="0.2"/>
    <row r="1218" ht="15" customHeight="1" x14ac:dyDescent="0.2"/>
    <row r="1219" ht="15" customHeight="1" x14ac:dyDescent="0.2"/>
    <row r="1220" ht="15" customHeight="1" x14ac:dyDescent="0.2"/>
    <row r="1221" ht="15" customHeight="1" x14ac:dyDescent="0.2"/>
    <row r="1222" ht="15" customHeight="1" x14ac:dyDescent="0.2"/>
    <row r="1223" ht="15" customHeight="1" x14ac:dyDescent="0.2"/>
    <row r="1224" ht="15" customHeight="1" x14ac:dyDescent="0.2"/>
    <row r="1225" ht="15" customHeight="1" x14ac:dyDescent="0.2"/>
    <row r="1226" ht="15" customHeight="1" x14ac:dyDescent="0.2"/>
    <row r="1227" ht="15" customHeight="1" x14ac:dyDescent="0.2"/>
    <row r="1228" ht="15" customHeight="1" x14ac:dyDescent="0.2"/>
    <row r="1229" ht="15" customHeight="1" x14ac:dyDescent="0.2"/>
    <row r="1230" ht="15" customHeight="1" x14ac:dyDescent="0.2"/>
    <row r="1231" ht="15" customHeight="1" x14ac:dyDescent="0.2"/>
    <row r="1232" ht="15" customHeight="1" x14ac:dyDescent="0.2"/>
    <row r="1233" ht="15" customHeight="1" x14ac:dyDescent="0.2"/>
    <row r="1234" ht="15" customHeight="1" x14ac:dyDescent="0.2"/>
    <row r="1235" ht="15" customHeight="1" x14ac:dyDescent="0.2"/>
    <row r="1236" ht="15" customHeight="1" x14ac:dyDescent="0.2"/>
    <row r="1237" ht="15" customHeight="1" x14ac:dyDescent="0.2"/>
    <row r="1238" ht="15" customHeight="1" x14ac:dyDescent="0.2"/>
    <row r="1239" ht="15" customHeight="1" x14ac:dyDescent="0.2"/>
    <row r="1240" ht="15" customHeight="1" x14ac:dyDescent="0.2"/>
    <row r="1241" ht="15" customHeight="1" x14ac:dyDescent="0.2"/>
    <row r="1242" ht="15" customHeight="1" x14ac:dyDescent="0.2"/>
    <row r="1243" ht="15" customHeight="1" x14ac:dyDescent="0.2"/>
    <row r="1244" ht="15" customHeight="1" x14ac:dyDescent="0.2"/>
    <row r="1245" ht="15" customHeight="1" x14ac:dyDescent="0.2"/>
    <row r="1246" ht="15" customHeight="1" x14ac:dyDescent="0.2"/>
    <row r="1247" ht="15" customHeight="1" x14ac:dyDescent="0.2"/>
    <row r="1248" ht="15" customHeight="1" x14ac:dyDescent="0.2"/>
    <row r="1249" ht="15" customHeight="1" x14ac:dyDescent="0.2"/>
    <row r="1250" ht="15" customHeight="1" x14ac:dyDescent="0.2"/>
    <row r="1251" ht="15" customHeight="1" x14ac:dyDescent="0.2"/>
    <row r="1252" ht="15" customHeight="1" x14ac:dyDescent="0.2"/>
    <row r="1253" ht="15" customHeight="1" x14ac:dyDescent="0.2"/>
    <row r="1254" ht="15" customHeight="1" x14ac:dyDescent="0.2"/>
    <row r="1255" ht="15" customHeight="1" x14ac:dyDescent="0.2"/>
    <row r="1256" ht="15" customHeight="1" x14ac:dyDescent="0.2"/>
    <row r="1257" ht="15" customHeight="1" x14ac:dyDescent="0.2"/>
    <row r="1258" ht="15" customHeight="1" x14ac:dyDescent="0.2"/>
    <row r="1259" ht="15" customHeight="1" x14ac:dyDescent="0.2"/>
    <row r="1260" ht="15" customHeight="1" x14ac:dyDescent="0.2"/>
    <row r="1261" ht="15" customHeight="1" x14ac:dyDescent="0.2"/>
    <row r="1262" ht="15" customHeight="1" x14ac:dyDescent="0.2"/>
    <row r="1263" ht="15" customHeight="1" x14ac:dyDescent="0.2"/>
    <row r="1264" ht="15" customHeight="1" x14ac:dyDescent="0.2"/>
    <row r="1265" ht="15" customHeight="1" x14ac:dyDescent="0.2"/>
    <row r="1266" ht="15" customHeight="1" x14ac:dyDescent="0.2"/>
    <row r="1267" ht="15" customHeight="1" x14ac:dyDescent="0.2"/>
    <row r="1268" ht="15" customHeight="1" x14ac:dyDescent="0.2"/>
    <row r="1269" ht="15" customHeight="1" x14ac:dyDescent="0.2"/>
    <row r="1270" ht="15" customHeight="1" x14ac:dyDescent="0.2"/>
    <row r="1271" ht="15" customHeight="1" x14ac:dyDescent="0.2"/>
    <row r="1272" ht="15" customHeight="1" x14ac:dyDescent="0.2"/>
    <row r="1273" ht="15" customHeight="1" x14ac:dyDescent="0.2"/>
    <row r="1274" ht="15" customHeight="1" x14ac:dyDescent="0.2"/>
    <row r="1275" ht="15" customHeight="1" x14ac:dyDescent="0.2"/>
    <row r="1276" ht="15" customHeight="1" x14ac:dyDescent="0.2"/>
    <row r="1277" ht="15" customHeight="1" x14ac:dyDescent="0.2"/>
    <row r="1278" ht="15" customHeight="1" x14ac:dyDescent="0.2"/>
    <row r="1279" ht="15" customHeight="1" x14ac:dyDescent="0.2"/>
    <row r="1280" ht="15" customHeight="1" x14ac:dyDescent="0.2"/>
    <row r="1281" ht="15" customHeight="1" x14ac:dyDescent="0.2"/>
    <row r="1282" ht="15" customHeight="1" x14ac:dyDescent="0.2"/>
    <row r="1283" ht="15" customHeight="1" x14ac:dyDescent="0.2"/>
    <row r="1284" ht="15" customHeight="1" x14ac:dyDescent="0.2"/>
    <row r="1285" ht="15" customHeight="1" x14ac:dyDescent="0.2"/>
    <row r="1286" ht="15" customHeight="1" x14ac:dyDescent="0.2"/>
    <row r="1287" ht="15" customHeight="1" x14ac:dyDescent="0.2"/>
    <row r="1288" ht="15" customHeight="1" x14ac:dyDescent="0.2"/>
    <row r="1289" ht="15" customHeight="1" x14ac:dyDescent="0.2"/>
    <row r="1290" ht="15" customHeight="1" x14ac:dyDescent="0.2"/>
    <row r="1291" ht="15" customHeight="1" x14ac:dyDescent="0.2"/>
    <row r="1292" ht="15" customHeight="1" x14ac:dyDescent="0.2"/>
    <row r="1293" ht="15" customHeight="1" x14ac:dyDescent="0.2"/>
    <row r="1294" ht="15" customHeight="1" x14ac:dyDescent="0.2"/>
    <row r="1295" ht="15" customHeight="1" x14ac:dyDescent="0.2"/>
    <row r="1296" ht="15" customHeight="1" x14ac:dyDescent="0.2"/>
    <row r="1297" ht="15" customHeight="1" x14ac:dyDescent="0.2"/>
    <row r="1298" ht="15" customHeight="1" x14ac:dyDescent="0.2"/>
    <row r="1299" ht="15" customHeight="1" x14ac:dyDescent="0.2"/>
    <row r="1300" ht="15" customHeight="1" x14ac:dyDescent="0.2"/>
    <row r="1301" ht="15" customHeight="1" x14ac:dyDescent="0.2"/>
    <row r="1302" ht="15" customHeight="1" x14ac:dyDescent="0.2"/>
    <row r="1303" ht="15" customHeight="1" x14ac:dyDescent="0.2"/>
    <row r="1304" ht="15" customHeight="1" x14ac:dyDescent="0.2"/>
    <row r="1305" ht="15" customHeight="1" x14ac:dyDescent="0.2"/>
    <row r="1306" ht="15" customHeight="1" x14ac:dyDescent="0.2"/>
    <row r="1307" ht="15" customHeight="1" x14ac:dyDescent="0.2"/>
    <row r="1308" ht="15" customHeight="1" x14ac:dyDescent="0.2"/>
    <row r="1309" ht="15" customHeight="1" x14ac:dyDescent="0.2"/>
    <row r="1310" ht="15" customHeight="1" x14ac:dyDescent="0.2"/>
    <row r="1311" ht="15" customHeight="1" x14ac:dyDescent="0.2"/>
    <row r="1312" ht="15" customHeight="1" x14ac:dyDescent="0.2"/>
    <row r="1313" ht="15" customHeight="1" x14ac:dyDescent="0.2"/>
    <row r="1314" ht="15" customHeight="1" x14ac:dyDescent="0.2"/>
    <row r="1315" ht="15" customHeight="1" x14ac:dyDescent="0.2"/>
    <row r="1316" ht="15" customHeight="1" x14ac:dyDescent="0.2"/>
    <row r="1317" ht="15" customHeight="1" x14ac:dyDescent="0.2"/>
    <row r="1318" ht="15" customHeight="1" x14ac:dyDescent="0.2"/>
    <row r="1319" ht="15" customHeight="1" x14ac:dyDescent="0.2"/>
    <row r="1320" ht="15" customHeight="1" x14ac:dyDescent="0.2"/>
    <row r="1321" ht="15" customHeight="1" x14ac:dyDescent="0.2"/>
    <row r="1322" ht="15" customHeight="1" x14ac:dyDescent="0.2"/>
    <row r="1323" ht="15" customHeight="1" x14ac:dyDescent="0.2"/>
    <row r="1324" ht="15" customHeight="1" x14ac:dyDescent="0.2"/>
    <row r="1325" ht="15" customHeight="1" x14ac:dyDescent="0.2"/>
    <row r="1326" ht="15" customHeight="1" x14ac:dyDescent="0.2"/>
    <row r="1327" ht="15" customHeight="1" x14ac:dyDescent="0.2"/>
    <row r="1328" ht="15" customHeight="1" x14ac:dyDescent="0.2"/>
    <row r="1329" ht="15" customHeight="1" x14ac:dyDescent="0.2"/>
    <row r="1330" ht="15" customHeight="1" x14ac:dyDescent="0.2"/>
    <row r="1331" ht="15" customHeight="1" x14ac:dyDescent="0.2"/>
    <row r="1332" ht="15" customHeight="1" x14ac:dyDescent="0.2"/>
    <row r="1333" ht="15" customHeight="1" x14ac:dyDescent="0.2"/>
    <row r="1334" ht="15" customHeight="1" x14ac:dyDescent="0.2"/>
    <row r="1335" ht="15" customHeight="1" x14ac:dyDescent="0.2"/>
    <row r="1336" ht="15" customHeight="1" x14ac:dyDescent="0.2"/>
    <row r="1337" ht="15" customHeight="1" x14ac:dyDescent="0.2"/>
    <row r="1338" ht="15" customHeight="1" x14ac:dyDescent="0.2"/>
    <row r="1339" ht="15" customHeight="1" x14ac:dyDescent="0.2"/>
    <row r="1340" ht="15" customHeight="1" x14ac:dyDescent="0.2"/>
    <row r="1341" ht="15" customHeight="1" x14ac:dyDescent="0.2"/>
    <row r="1342" ht="15" customHeight="1" x14ac:dyDescent="0.2"/>
    <row r="1343" ht="15" customHeight="1" x14ac:dyDescent="0.2"/>
    <row r="1344" ht="15" customHeight="1" x14ac:dyDescent="0.2"/>
    <row r="1345" ht="15" customHeight="1" x14ac:dyDescent="0.2"/>
    <row r="1346" ht="15" customHeight="1" x14ac:dyDescent="0.2"/>
    <row r="1347" ht="15" customHeight="1" x14ac:dyDescent="0.2"/>
    <row r="1348" ht="15" customHeight="1" x14ac:dyDescent="0.2"/>
    <row r="1349" ht="15" customHeight="1" x14ac:dyDescent="0.2"/>
    <row r="1350" ht="15" customHeight="1" x14ac:dyDescent="0.2"/>
    <row r="1351" ht="15" customHeight="1" x14ac:dyDescent="0.2"/>
    <row r="1352" ht="15" customHeight="1" x14ac:dyDescent="0.2"/>
    <row r="1353" ht="15" customHeight="1" x14ac:dyDescent="0.2"/>
    <row r="1354" ht="15" customHeight="1" x14ac:dyDescent="0.2"/>
    <row r="1355" ht="15" customHeight="1" x14ac:dyDescent="0.2"/>
    <row r="1356" ht="15" customHeight="1" x14ac:dyDescent="0.2"/>
    <row r="1357" ht="15" customHeight="1" x14ac:dyDescent="0.2"/>
    <row r="1358" ht="15" customHeight="1" x14ac:dyDescent="0.2"/>
    <row r="1359" ht="15" customHeight="1" x14ac:dyDescent="0.2"/>
    <row r="1360" ht="15" customHeight="1" x14ac:dyDescent="0.2"/>
    <row r="1361" ht="15" customHeight="1" x14ac:dyDescent="0.2"/>
    <row r="1362" ht="15" customHeight="1" x14ac:dyDescent="0.2"/>
    <row r="1363" ht="15" customHeight="1" x14ac:dyDescent="0.2"/>
    <row r="1364" ht="15" customHeight="1" x14ac:dyDescent="0.2"/>
    <row r="1365" ht="15" customHeight="1" x14ac:dyDescent="0.2"/>
    <row r="1366" ht="15" customHeight="1" x14ac:dyDescent="0.2"/>
    <row r="1367" ht="15" customHeight="1" x14ac:dyDescent="0.2"/>
    <row r="1368" ht="15" customHeight="1" x14ac:dyDescent="0.2"/>
    <row r="1369" ht="15" customHeight="1" x14ac:dyDescent="0.2"/>
    <row r="1370" ht="15" customHeight="1" x14ac:dyDescent="0.2"/>
    <row r="1371" ht="15" customHeight="1" x14ac:dyDescent="0.2"/>
    <row r="1372" ht="15" customHeight="1" x14ac:dyDescent="0.2"/>
    <row r="1373" ht="15" customHeight="1" x14ac:dyDescent="0.2"/>
    <row r="1374" ht="15" customHeight="1" x14ac:dyDescent="0.2"/>
    <row r="1375" ht="15" customHeight="1" x14ac:dyDescent="0.2"/>
    <row r="1376" ht="15" customHeight="1" x14ac:dyDescent="0.2"/>
    <row r="1377" ht="15" customHeight="1" x14ac:dyDescent="0.2"/>
    <row r="1378" ht="15" customHeight="1" x14ac:dyDescent="0.2"/>
    <row r="1379" ht="15" customHeight="1" x14ac:dyDescent="0.2"/>
    <row r="1380" ht="15" customHeight="1" x14ac:dyDescent="0.2"/>
    <row r="1381" ht="15" customHeight="1" x14ac:dyDescent="0.2"/>
    <row r="1382" ht="15" customHeight="1" x14ac:dyDescent="0.2"/>
    <row r="1383" ht="15" customHeight="1" x14ac:dyDescent="0.2"/>
    <row r="1384" ht="15" customHeight="1" x14ac:dyDescent="0.2"/>
    <row r="1385" ht="15" customHeight="1" x14ac:dyDescent="0.2"/>
    <row r="1386" ht="15" customHeight="1" x14ac:dyDescent="0.2"/>
    <row r="1387" ht="15" customHeight="1" x14ac:dyDescent="0.2"/>
    <row r="1388" ht="15" customHeight="1" x14ac:dyDescent="0.2"/>
    <row r="1389" ht="15" customHeight="1" x14ac:dyDescent="0.2"/>
    <row r="1390" ht="15" customHeight="1" x14ac:dyDescent="0.2"/>
    <row r="1391" ht="15" customHeight="1" x14ac:dyDescent="0.2"/>
    <row r="1392" ht="15" customHeight="1" x14ac:dyDescent="0.2"/>
    <row r="1393" ht="15" customHeight="1" x14ac:dyDescent="0.2"/>
    <row r="1394" ht="15" customHeight="1" x14ac:dyDescent="0.2"/>
    <row r="1395" ht="15" customHeight="1" x14ac:dyDescent="0.2"/>
    <row r="1396" ht="15" customHeight="1" x14ac:dyDescent="0.2"/>
    <row r="1397" ht="15" customHeight="1" x14ac:dyDescent="0.2"/>
    <row r="1398" ht="15" customHeight="1" x14ac:dyDescent="0.2"/>
    <row r="1399" ht="15" customHeight="1" x14ac:dyDescent="0.2"/>
    <row r="1400" ht="15" customHeight="1" x14ac:dyDescent="0.2"/>
    <row r="1401" ht="15" customHeight="1" x14ac:dyDescent="0.2"/>
    <row r="1402" ht="15" customHeight="1" x14ac:dyDescent="0.2"/>
    <row r="1403" ht="15" customHeight="1" x14ac:dyDescent="0.2"/>
    <row r="1404" ht="15" customHeight="1" x14ac:dyDescent="0.2"/>
    <row r="1405" ht="15" customHeight="1" x14ac:dyDescent="0.2"/>
    <row r="1406" ht="15" customHeight="1" x14ac:dyDescent="0.2"/>
    <row r="1407" ht="15" customHeight="1" x14ac:dyDescent="0.2"/>
    <row r="1408" ht="15" customHeight="1" x14ac:dyDescent="0.2"/>
    <row r="1409" ht="15" customHeight="1" x14ac:dyDescent="0.2"/>
    <row r="1410" ht="15" customHeight="1" x14ac:dyDescent="0.2"/>
    <row r="1411" ht="15" customHeight="1" x14ac:dyDescent="0.2"/>
    <row r="1412" ht="15" customHeight="1" x14ac:dyDescent="0.2"/>
    <row r="1413" ht="15" customHeight="1" x14ac:dyDescent="0.2"/>
    <row r="1414" ht="15" customHeight="1" x14ac:dyDescent="0.2"/>
    <row r="1415" ht="15" customHeight="1" x14ac:dyDescent="0.2"/>
    <row r="1416" ht="15" customHeight="1" x14ac:dyDescent="0.2"/>
    <row r="1417" ht="15" customHeight="1" x14ac:dyDescent="0.2"/>
    <row r="1418" ht="15" customHeight="1" x14ac:dyDescent="0.2"/>
    <row r="1419" ht="15" customHeight="1" x14ac:dyDescent="0.2"/>
    <row r="1420" ht="15" customHeight="1" x14ac:dyDescent="0.2"/>
    <row r="1421" ht="15" customHeight="1" x14ac:dyDescent="0.2"/>
    <row r="1422" ht="15" customHeight="1" x14ac:dyDescent="0.2"/>
    <row r="1423" ht="15" customHeight="1" x14ac:dyDescent="0.2"/>
    <row r="1424" ht="15" customHeight="1" x14ac:dyDescent="0.2"/>
    <row r="1425" ht="15" customHeight="1" x14ac:dyDescent="0.2"/>
    <row r="1426" ht="15" customHeight="1" x14ac:dyDescent="0.2"/>
    <row r="1427" ht="15" customHeight="1" x14ac:dyDescent="0.2"/>
    <row r="1428" ht="15" customHeight="1" x14ac:dyDescent="0.2"/>
    <row r="1429" ht="15" customHeight="1" x14ac:dyDescent="0.2"/>
    <row r="1430" ht="15" customHeight="1" x14ac:dyDescent="0.2"/>
    <row r="1431" ht="15" customHeight="1" x14ac:dyDescent="0.2"/>
    <row r="1432" ht="15" customHeight="1" x14ac:dyDescent="0.2"/>
    <row r="1433" ht="15" customHeight="1" x14ac:dyDescent="0.2"/>
    <row r="1434" ht="15" customHeight="1" x14ac:dyDescent="0.2"/>
    <row r="1435" ht="15" customHeight="1" x14ac:dyDescent="0.2"/>
    <row r="1436" ht="15" customHeight="1" x14ac:dyDescent="0.2"/>
    <row r="1437" ht="15" customHeight="1" x14ac:dyDescent="0.2"/>
    <row r="1438" ht="15" customHeight="1" x14ac:dyDescent="0.2"/>
    <row r="1439" ht="15" customHeight="1" x14ac:dyDescent="0.2"/>
    <row r="1440" ht="15" customHeight="1" x14ac:dyDescent="0.2"/>
    <row r="1441" ht="15" customHeight="1" x14ac:dyDescent="0.2"/>
    <row r="1442" ht="15" customHeight="1" x14ac:dyDescent="0.2"/>
    <row r="1443" ht="15" customHeight="1" x14ac:dyDescent="0.2"/>
    <row r="1444" ht="15" customHeight="1" x14ac:dyDescent="0.2"/>
    <row r="1445" ht="15" customHeight="1" x14ac:dyDescent="0.2"/>
    <row r="1446" ht="15" customHeight="1" x14ac:dyDescent="0.2"/>
    <row r="1447" ht="15" customHeight="1" x14ac:dyDescent="0.2"/>
    <row r="1448" ht="15" customHeight="1" x14ac:dyDescent="0.2"/>
    <row r="1449" ht="15" customHeight="1" x14ac:dyDescent="0.2"/>
    <row r="1450" ht="15" customHeight="1" x14ac:dyDescent="0.2"/>
    <row r="1451" ht="15" customHeight="1" x14ac:dyDescent="0.2"/>
    <row r="1452" ht="15" customHeight="1" x14ac:dyDescent="0.2"/>
    <row r="1453" ht="15" customHeight="1" x14ac:dyDescent="0.2"/>
    <row r="1454" ht="15" customHeight="1" x14ac:dyDescent="0.2"/>
    <row r="1455" ht="15" customHeight="1" x14ac:dyDescent="0.2"/>
    <row r="1456" ht="15" customHeight="1" x14ac:dyDescent="0.2"/>
    <row r="1457" ht="15" customHeight="1" x14ac:dyDescent="0.2"/>
    <row r="1458" ht="15" customHeight="1" x14ac:dyDescent="0.2"/>
    <row r="1459" ht="15" customHeight="1" x14ac:dyDescent="0.2"/>
    <row r="1460" ht="15" customHeight="1" x14ac:dyDescent="0.2"/>
    <row r="1461" ht="15" customHeight="1" x14ac:dyDescent="0.2"/>
    <row r="1462" ht="15" customHeight="1" x14ac:dyDescent="0.2"/>
    <row r="1463" ht="15" customHeight="1" x14ac:dyDescent="0.2"/>
    <row r="1464" ht="15" customHeight="1" x14ac:dyDescent="0.2"/>
    <row r="1465" ht="15" customHeight="1" x14ac:dyDescent="0.2"/>
    <row r="1466" ht="15" customHeight="1" x14ac:dyDescent="0.2"/>
    <row r="1467" ht="15" customHeight="1" x14ac:dyDescent="0.2"/>
    <row r="1468" ht="15" customHeight="1" x14ac:dyDescent="0.2"/>
    <row r="1469" ht="15" customHeight="1" x14ac:dyDescent="0.2"/>
    <row r="1470" ht="15" customHeight="1" x14ac:dyDescent="0.2"/>
    <row r="1471" ht="15" customHeight="1" x14ac:dyDescent="0.2"/>
    <row r="1472" ht="15" customHeight="1" x14ac:dyDescent="0.2"/>
    <row r="1473" ht="15" customHeight="1" x14ac:dyDescent="0.2"/>
    <row r="1474" ht="15" customHeight="1" x14ac:dyDescent="0.2"/>
    <row r="1475" ht="15" customHeight="1" x14ac:dyDescent="0.2"/>
    <row r="1476" ht="15" customHeight="1" x14ac:dyDescent="0.2"/>
    <row r="1477" ht="15" customHeight="1" x14ac:dyDescent="0.2"/>
    <row r="1478" ht="15" customHeight="1" x14ac:dyDescent="0.2"/>
    <row r="1479" ht="15" customHeight="1" x14ac:dyDescent="0.2"/>
    <row r="1480" ht="15" customHeight="1" x14ac:dyDescent="0.2"/>
    <row r="1481" ht="15" customHeight="1" x14ac:dyDescent="0.2"/>
    <row r="1482" ht="15" customHeight="1" x14ac:dyDescent="0.2"/>
    <row r="1483" ht="15" customHeight="1" x14ac:dyDescent="0.2"/>
    <row r="1484" ht="15" customHeight="1" x14ac:dyDescent="0.2"/>
    <row r="1485" ht="15" customHeight="1" x14ac:dyDescent="0.2"/>
    <row r="1486" ht="15" customHeight="1" x14ac:dyDescent="0.2"/>
    <row r="1487" ht="15" customHeight="1" x14ac:dyDescent="0.2"/>
    <row r="1488" ht="15" customHeight="1" x14ac:dyDescent="0.2"/>
    <row r="1489" ht="15" customHeight="1" x14ac:dyDescent="0.2"/>
    <row r="1490" ht="15" customHeight="1" x14ac:dyDescent="0.2"/>
    <row r="1491" ht="15" customHeight="1" x14ac:dyDescent="0.2"/>
    <row r="1492" ht="15" customHeight="1" x14ac:dyDescent="0.2"/>
    <row r="1493" ht="15" customHeight="1" x14ac:dyDescent="0.2"/>
    <row r="1494" ht="15" customHeight="1" x14ac:dyDescent="0.2"/>
    <row r="1495" ht="15" customHeight="1" x14ac:dyDescent="0.2"/>
    <row r="1496" ht="15" customHeight="1" x14ac:dyDescent="0.2"/>
    <row r="1497" ht="15" customHeight="1" x14ac:dyDescent="0.2"/>
    <row r="1498" ht="15" customHeight="1" x14ac:dyDescent="0.2"/>
    <row r="1499" ht="15" customHeight="1" x14ac:dyDescent="0.2"/>
    <row r="1500" ht="15" customHeight="1" x14ac:dyDescent="0.2"/>
    <row r="1501" ht="15" customHeight="1" x14ac:dyDescent="0.2"/>
    <row r="1502" ht="15" customHeight="1" x14ac:dyDescent="0.2"/>
    <row r="1503" ht="15" customHeight="1" x14ac:dyDescent="0.2"/>
    <row r="1504" ht="15" customHeight="1" x14ac:dyDescent="0.2"/>
    <row r="1505" ht="15" customHeight="1" x14ac:dyDescent="0.2"/>
    <row r="1506" ht="15" customHeight="1" x14ac:dyDescent="0.2"/>
    <row r="1507" ht="15" customHeight="1" x14ac:dyDescent="0.2"/>
    <row r="1508" ht="15" customHeight="1" x14ac:dyDescent="0.2"/>
    <row r="1509" ht="15" customHeight="1" x14ac:dyDescent="0.2"/>
    <row r="1510" ht="15" customHeight="1" x14ac:dyDescent="0.2"/>
    <row r="1511" ht="15" customHeight="1" x14ac:dyDescent="0.2"/>
    <row r="1512" ht="15" customHeight="1" x14ac:dyDescent="0.2"/>
    <row r="1513" ht="15" customHeight="1" x14ac:dyDescent="0.2"/>
    <row r="1514" ht="15" customHeight="1" x14ac:dyDescent="0.2"/>
    <row r="1515" ht="15" customHeight="1" x14ac:dyDescent="0.2"/>
    <row r="1516" ht="15" customHeight="1" x14ac:dyDescent="0.2"/>
    <row r="1517" ht="15" customHeight="1" x14ac:dyDescent="0.2"/>
    <row r="1518" ht="15" customHeight="1" x14ac:dyDescent="0.2"/>
    <row r="1519" ht="15" customHeight="1" x14ac:dyDescent="0.2"/>
    <row r="1520" ht="15" customHeight="1" x14ac:dyDescent="0.2"/>
    <row r="1521" ht="15" customHeight="1" x14ac:dyDescent="0.2"/>
    <row r="1522" ht="15" customHeight="1" x14ac:dyDescent="0.2"/>
    <row r="1523" ht="15" customHeight="1" x14ac:dyDescent="0.2"/>
    <row r="1524" ht="15" customHeight="1" x14ac:dyDescent="0.2"/>
    <row r="1525" ht="15" customHeight="1" x14ac:dyDescent="0.2"/>
    <row r="1526" ht="15" customHeight="1" x14ac:dyDescent="0.2"/>
    <row r="1527" ht="15" customHeight="1" x14ac:dyDescent="0.2"/>
    <row r="1528" ht="15" customHeight="1" x14ac:dyDescent="0.2"/>
    <row r="1529" ht="15" customHeight="1" x14ac:dyDescent="0.2"/>
    <row r="1530" ht="15" customHeight="1" x14ac:dyDescent="0.2"/>
    <row r="1531" ht="15" customHeight="1" x14ac:dyDescent="0.2"/>
    <row r="1532" ht="15" customHeight="1" x14ac:dyDescent="0.2"/>
    <row r="1533" ht="15" customHeight="1" x14ac:dyDescent="0.2"/>
    <row r="1534" ht="15" customHeight="1" x14ac:dyDescent="0.2"/>
    <row r="1535" ht="15" customHeight="1" x14ac:dyDescent="0.2"/>
    <row r="1536" ht="15" customHeight="1" x14ac:dyDescent="0.2"/>
    <row r="1537" ht="15" customHeight="1" x14ac:dyDescent="0.2"/>
    <row r="1538" ht="15" customHeight="1" x14ac:dyDescent="0.2"/>
    <row r="1539" ht="15" customHeight="1" x14ac:dyDescent="0.2"/>
    <row r="1540" ht="15" customHeight="1" x14ac:dyDescent="0.2"/>
    <row r="1541" ht="15" customHeight="1" x14ac:dyDescent="0.2"/>
    <row r="1542" ht="15" customHeight="1" x14ac:dyDescent="0.2"/>
    <row r="1543" ht="15" customHeight="1" x14ac:dyDescent="0.2"/>
    <row r="1544" ht="15" customHeight="1" x14ac:dyDescent="0.2"/>
    <row r="1545" ht="15" customHeight="1" x14ac:dyDescent="0.2"/>
    <row r="1546" ht="15" customHeight="1" x14ac:dyDescent="0.2"/>
    <row r="1547" ht="15" customHeight="1" x14ac:dyDescent="0.2"/>
    <row r="1548" ht="15" customHeight="1" x14ac:dyDescent="0.2"/>
    <row r="1549" ht="15" customHeight="1" x14ac:dyDescent="0.2"/>
    <row r="1550" ht="15" customHeight="1" x14ac:dyDescent="0.2"/>
    <row r="1551" ht="15" customHeight="1" x14ac:dyDescent="0.2"/>
    <row r="1552" ht="15" customHeight="1" x14ac:dyDescent="0.2"/>
    <row r="1553" ht="15" customHeight="1" x14ac:dyDescent="0.2"/>
    <row r="1554" ht="15" customHeight="1" x14ac:dyDescent="0.2"/>
    <row r="1555" ht="15" customHeight="1" x14ac:dyDescent="0.2"/>
    <row r="1556" ht="15" customHeight="1" x14ac:dyDescent="0.2"/>
    <row r="1557" ht="15" customHeight="1" x14ac:dyDescent="0.2"/>
    <row r="1558" ht="15" customHeight="1" x14ac:dyDescent="0.2"/>
    <row r="1559" ht="15" customHeight="1" x14ac:dyDescent="0.2"/>
    <row r="1560" ht="15" customHeight="1" x14ac:dyDescent="0.2"/>
    <row r="1561" ht="15" customHeight="1" x14ac:dyDescent="0.2"/>
    <row r="1562" ht="15" customHeight="1" x14ac:dyDescent="0.2"/>
    <row r="1563" ht="15" customHeight="1" x14ac:dyDescent="0.2"/>
    <row r="1564" ht="15" customHeight="1" x14ac:dyDescent="0.2"/>
    <row r="1565" ht="15" customHeight="1" x14ac:dyDescent="0.2"/>
    <row r="1566" ht="15" customHeight="1" x14ac:dyDescent="0.2"/>
    <row r="1567" ht="15" customHeight="1" x14ac:dyDescent="0.2"/>
    <row r="1568" ht="15" customHeight="1" x14ac:dyDescent="0.2"/>
    <row r="1569" ht="15" customHeight="1" x14ac:dyDescent="0.2"/>
    <row r="1570" ht="15" customHeight="1" x14ac:dyDescent="0.2"/>
    <row r="1571" ht="15" customHeight="1" x14ac:dyDescent="0.2"/>
    <row r="1572" ht="15" customHeight="1" x14ac:dyDescent="0.2"/>
    <row r="1573" ht="15" customHeight="1" x14ac:dyDescent="0.2"/>
    <row r="1574" ht="15" customHeight="1" x14ac:dyDescent="0.2"/>
    <row r="1575" ht="15" customHeight="1" x14ac:dyDescent="0.2"/>
    <row r="1576" ht="15" customHeight="1" x14ac:dyDescent="0.2"/>
    <row r="1577" ht="15" customHeight="1" x14ac:dyDescent="0.2"/>
    <row r="1578" ht="15" customHeight="1" x14ac:dyDescent="0.2"/>
    <row r="1579" ht="15" customHeight="1" x14ac:dyDescent="0.2"/>
    <row r="1580" ht="15" customHeight="1" x14ac:dyDescent="0.2"/>
    <row r="1581" ht="15" customHeight="1" x14ac:dyDescent="0.2"/>
    <row r="1582" ht="15" customHeight="1" x14ac:dyDescent="0.2"/>
    <row r="1583" ht="15" customHeight="1" x14ac:dyDescent="0.2"/>
    <row r="1584" ht="15" customHeight="1" x14ac:dyDescent="0.2"/>
    <row r="1585" ht="15" customHeight="1" x14ac:dyDescent="0.2"/>
    <row r="1586" ht="15" customHeight="1" x14ac:dyDescent="0.2"/>
    <row r="1587" ht="15" customHeight="1" x14ac:dyDescent="0.2"/>
    <row r="1588" ht="15" customHeight="1" x14ac:dyDescent="0.2"/>
    <row r="1589" ht="15" customHeight="1" x14ac:dyDescent="0.2"/>
    <row r="1590" ht="15" customHeight="1" x14ac:dyDescent="0.2"/>
    <row r="1591" ht="15" customHeight="1" x14ac:dyDescent="0.2"/>
    <row r="1592" ht="15" customHeight="1" x14ac:dyDescent="0.2"/>
    <row r="1593" ht="15" customHeight="1" x14ac:dyDescent="0.2"/>
    <row r="1594" ht="15" customHeight="1" x14ac:dyDescent="0.2"/>
    <row r="1595" ht="15" customHeight="1" x14ac:dyDescent="0.2"/>
    <row r="1596" ht="15" customHeight="1" x14ac:dyDescent="0.2"/>
    <row r="1597" ht="15" customHeight="1" x14ac:dyDescent="0.2"/>
    <row r="1598" ht="15" customHeight="1" x14ac:dyDescent="0.2"/>
    <row r="1599" ht="15" customHeight="1" x14ac:dyDescent="0.2"/>
    <row r="1600" ht="15" customHeight="1" x14ac:dyDescent="0.2"/>
    <row r="1601" ht="15" customHeight="1" x14ac:dyDescent="0.2"/>
    <row r="1602" ht="15" customHeight="1" x14ac:dyDescent="0.2"/>
    <row r="1603" ht="15" customHeight="1" x14ac:dyDescent="0.2"/>
    <row r="1604" ht="15" customHeight="1" x14ac:dyDescent="0.2"/>
    <row r="1605" ht="15" customHeight="1" x14ac:dyDescent="0.2"/>
    <row r="1606" ht="15" customHeight="1" x14ac:dyDescent="0.2"/>
    <row r="1607" ht="15" customHeight="1" x14ac:dyDescent="0.2"/>
    <row r="1608" ht="15" customHeight="1" x14ac:dyDescent="0.2"/>
    <row r="1609" ht="15" customHeight="1" x14ac:dyDescent="0.2"/>
    <row r="1610" ht="15" customHeight="1" x14ac:dyDescent="0.2"/>
    <row r="1611" ht="15" customHeight="1" x14ac:dyDescent="0.2"/>
    <row r="1612" ht="15" customHeight="1" x14ac:dyDescent="0.2"/>
    <row r="1613" ht="15" customHeight="1" x14ac:dyDescent="0.2"/>
    <row r="1614" ht="15" customHeight="1" x14ac:dyDescent="0.2"/>
    <row r="1615" ht="15" customHeight="1" x14ac:dyDescent="0.2"/>
    <row r="1616" ht="15" customHeight="1" x14ac:dyDescent="0.2"/>
    <row r="1617" ht="15" customHeight="1" x14ac:dyDescent="0.2"/>
    <row r="1618" ht="15" customHeight="1" x14ac:dyDescent="0.2"/>
    <row r="1619" ht="15" customHeight="1" x14ac:dyDescent="0.2"/>
    <row r="1620" ht="15" customHeight="1" x14ac:dyDescent="0.2"/>
    <row r="1621" ht="15" customHeight="1" x14ac:dyDescent="0.2"/>
    <row r="1622" ht="15" customHeight="1" x14ac:dyDescent="0.2"/>
    <row r="1623" ht="15" customHeight="1" x14ac:dyDescent="0.2"/>
    <row r="1624" ht="15" customHeight="1" x14ac:dyDescent="0.2"/>
    <row r="1625" ht="15" customHeight="1" x14ac:dyDescent="0.2"/>
    <row r="1626" ht="15" customHeight="1" x14ac:dyDescent="0.2"/>
    <row r="1627" ht="15" customHeight="1" x14ac:dyDescent="0.2"/>
    <row r="1628" ht="15" customHeight="1" x14ac:dyDescent="0.2"/>
    <row r="1629" ht="15" customHeight="1" x14ac:dyDescent="0.2"/>
    <row r="1630" ht="15" customHeight="1" x14ac:dyDescent="0.2"/>
    <row r="1631" ht="15" customHeight="1" x14ac:dyDescent="0.2"/>
    <row r="1632" ht="15" customHeight="1" x14ac:dyDescent="0.2"/>
    <row r="1633" ht="15" customHeight="1" x14ac:dyDescent="0.2"/>
    <row r="1634" ht="15" customHeight="1" x14ac:dyDescent="0.2"/>
    <row r="1635" ht="15" customHeight="1" x14ac:dyDescent="0.2"/>
    <row r="1636" ht="15" customHeight="1" x14ac:dyDescent="0.2"/>
    <row r="1637" ht="15" customHeight="1" x14ac:dyDescent="0.2"/>
    <row r="1638" ht="15" customHeight="1" x14ac:dyDescent="0.2"/>
    <row r="1639" ht="15" customHeight="1" x14ac:dyDescent="0.2"/>
    <row r="1640" ht="15" customHeight="1" x14ac:dyDescent="0.2"/>
    <row r="1641" ht="15" customHeight="1" x14ac:dyDescent="0.2"/>
    <row r="1642" ht="15" customHeight="1" x14ac:dyDescent="0.2"/>
    <row r="1643" ht="15" customHeight="1" x14ac:dyDescent="0.2"/>
    <row r="1644" ht="15" customHeight="1" x14ac:dyDescent="0.2"/>
    <row r="1645" ht="15" customHeight="1" x14ac:dyDescent="0.2"/>
    <row r="1646" ht="15" customHeight="1" x14ac:dyDescent="0.2"/>
    <row r="1647" ht="15" customHeight="1" x14ac:dyDescent="0.2"/>
    <row r="1648" ht="15" customHeight="1" x14ac:dyDescent="0.2"/>
    <row r="1649" ht="15" customHeight="1" x14ac:dyDescent="0.2"/>
    <row r="1650" ht="15" customHeight="1" x14ac:dyDescent="0.2"/>
    <row r="1651" ht="15" customHeight="1" x14ac:dyDescent="0.2"/>
    <row r="1652" ht="15" customHeight="1" x14ac:dyDescent="0.2"/>
    <row r="1653" ht="15" customHeight="1" x14ac:dyDescent="0.2"/>
    <row r="1654" ht="15" customHeight="1" x14ac:dyDescent="0.2"/>
    <row r="1655" ht="15" customHeight="1" x14ac:dyDescent="0.2"/>
    <row r="1656" ht="15" customHeight="1" x14ac:dyDescent="0.2"/>
    <row r="1657" ht="15" customHeight="1" x14ac:dyDescent="0.2"/>
    <row r="1658" ht="15" customHeight="1" x14ac:dyDescent="0.2"/>
    <row r="1659" ht="15" customHeight="1" x14ac:dyDescent="0.2"/>
    <row r="1660" ht="15" customHeight="1" x14ac:dyDescent="0.2"/>
    <row r="1661" ht="15" customHeight="1" x14ac:dyDescent="0.2"/>
    <row r="1662" ht="15" customHeight="1" x14ac:dyDescent="0.2"/>
    <row r="1663" ht="15" customHeight="1" x14ac:dyDescent="0.2"/>
    <row r="1664" ht="15" customHeight="1" x14ac:dyDescent="0.2"/>
    <row r="1665" ht="15" customHeight="1" x14ac:dyDescent="0.2"/>
    <row r="1666" ht="15" customHeight="1" x14ac:dyDescent="0.2"/>
    <row r="1667" ht="15" customHeight="1" x14ac:dyDescent="0.2"/>
    <row r="1668" ht="15" customHeight="1" x14ac:dyDescent="0.2"/>
    <row r="1669" ht="15" customHeight="1" x14ac:dyDescent="0.2"/>
    <row r="1670" ht="15" customHeight="1" x14ac:dyDescent="0.2"/>
    <row r="1671" ht="15" customHeight="1" x14ac:dyDescent="0.2"/>
    <row r="1672" ht="15" customHeight="1" x14ac:dyDescent="0.2"/>
    <row r="1673" ht="15" customHeight="1" x14ac:dyDescent="0.2"/>
    <row r="1674" ht="15" customHeight="1" x14ac:dyDescent="0.2"/>
    <row r="1675" ht="15" customHeight="1" x14ac:dyDescent="0.2"/>
    <row r="1676" ht="15" customHeight="1" x14ac:dyDescent="0.2"/>
    <row r="1677" ht="15" customHeight="1" x14ac:dyDescent="0.2"/>
    <row r="1678" ht="15" customHeight="1" x14ac:dyDescent="0.2"/>
    <row r="1679" ht="15" customHeight="1" x14ac:dyDescent="0.2"/>
    <row r="1680" ht="15" customHeight="1" x14ac:dyDescent="0.2"/>
    <row r="1681" ht="15" customHeight="1" x14ac:dyDescent="0.2"/>
    <row r="1682" ht="15" customHeight="1" x14ac:dyDescent="0.2"/>
    <row r="1683" ht="15" customHeight="1" x14ac:dyDescent="0.2"/>
    <row r="1684" ht="15" customHeight="1" x14ac:dyDescent="0.2"/>
    <row r="1685" ht="15" customHeight="1" x14ac:dyDescent="0.2"/>
    <row r="1686" ht="15" customHeight="1" x14ac:dyDescent="0.2"/>
    <row r="1687" ht="15" customHeight="1" x14ac:dyDescent="0.2"/>
    <row r="1688" ht="15" customHeight="1" x14ac:dyDescent="0.2"/>
    <row r="1689" ht="15" customHeight="1" x14ac:dyDescent="0.2"/>
    <row r="1690" ht="15" customHeight="1" x14ac:dyDescent="0.2"/>
    <row r="1691" ht="15" customHeight="1" x14ac:dyDescent="0.2"/>
    <row r="1692" ht="15" customHeight="1" x14ac:dyDescent="0.2"/>
    <row r="1693" ht="15" customHeight="1" x14ac:dyDescent="0.2"/>
    <row r="1694" ht="15" customHeight="1" x14ac:dyDescent="0.2"/>
    <row r="1695" ht="15" customHeight="1" x14ac:dyDescent="0.2"/>
    <row r="1696" ht="15" customHeight="1" x14ac:dyDescent="0.2"/>
    <row r="1697" ht="15" customHeight="1" x14ac:dyDescent="0.2"/>
    <row r="1698" ht="15" customHeight="1" x14ac:dyDescent="0.2"/>
    <row r="1699" ht="15" customHeight="1" x14ac:dyDescent="0.2"/>
    <row r="1700" ht="15" customHeight="1" x14ac:dyDescent="0.2"/>
    <row r="1701" ht="15" customHeight="1" x14ac:dyDescent="0.2"/>
    <row r="1702" ht="15" customHeight="1" x14ac:dyDescent="0.2"/>
    <row r="1703" ht="15" customHeight="1" x14ac:dyDescent="0.2"/>
    <row r="1704" ht="15" customHeight="1" x14ac:dyDescent="0.2"/>
    <row r="1705" ht="15" customHeight="1" x14ac:dyDescent="0.2"/>
    <row r="1706" ht="15" customHeight="1" x14ac:dyDescent="0.2"/>
    <row r="1707" ht="15" customHeight="1" x14ac:dyDescent="0.2"/>
    <row r="1708" ht="15" customHeight="1" x14ac:dyDescent="0.2"/>
    <row r="1709" ht="15" customHeight="1" x14ac:dyDescent="0.2"/>
    <row r="1710" ht="15" customHeight="1" x14ac:dyDescent="0.2"/>
    <row r="1711" ht="15" customHeight="1" x14ac:dyDescent="0.2"/>
    <row r="1712" ht="15" customHeight="1" x14ac:dyDescent="0.2"/>
    <row r="1713" ht="15" customHeight="1" x14ac:dyDescent="0.2"/>
    <row r="1714" ht="15" customHeight="1" x14ac:dyDescent="0.2"/>
    <row r="1715" ht="15" customHeight="1" x14ac:dyDescent="0.2"/>
    <row r="1716" ht="15" customHeight="1" x14ac:dyDescent="0.2"/>
    <row r="1717" ht="15" customHeight="1" x14ac:dyDescent="0.2"/>
    <row r="1718" ht="15" customHeight="1" x14ac:dyDescent="0.2"/>
    <row r="1719" ht="15" customHeight="1" x14ac:dyDescent="0.2"/>
    <row r="1720" ht="15" customHeight="1" x14ac:dyDescent="0.2"/>
    <row r="1721" ht="15" customHeight="1" x14ac:dyDescent="0.2"/>
    <row r="1722" ht="15" customHeight="1" x14ac:dyDescent="0.2"/>
    <row r="1723" ht="15" customHeight="1" x14ac:dyDescent="0.2"/>
    <row r="1724" ht="15" customHeight="1" x14ac:dyDescent="0.2"/>
    <row r="1725" ht="15" customHeight="1" x14ac:dyDescent="0.2"/>
    <row r="1726" ht="15" customHeight="1" x14ac:dyDescent="0.2"/>
    <row r="1727" ht="15" customHeight="1" x14ac:dyDescent="0.2"/>
    <row r="1728" ht="15" customHeight="1" x14ac:dyDescent="0.2"/>
    <row r="1729" ht="15" customHeight="1" x14ac:dyDescent="0.2"/>
    <row r="1730" ht="15" customHeight="1" x14ac:dyDescent="0.2"/>
    <row r="1731" ht="15" customHeight="1" x14ac:dyDescent="0.2"/>
    <row r="1732" ht="15" customHeight="1" x14ac:dyDescent="0.2"/>
    <row r="1733" ht="15" customHeight="1" x14ac:dyDescent="0.2"/>
    <row r="1734" ht="15" customHeight="1" x14ac:dyDescent="0.2"/>
    <row r="1735" ht="15" customHeight="1" x14ac:dyDescent="0.2"/>
    <row r="1736" ht="15" customHeight="1" x14ac:dyDescent="0.2"/>
    <row r="1737" ht="15" customHeight="1" x14ac:dyDescent="0.2"/>
    <row r="1738" ht="15" customHeight="1" x14ac:dyDescent="0.2"/>
    <row r="1739" ht="15" customHeight="1" x14ac:dyDescent="0.2"/>
    <row r="1740" ht="15" customHeight="1" x14ac:dyDescent="0.2"/>
    <row r="1741" ht="15" customHeight="1" x14ac:dyDescent="0.2"/>
    <row r="1742" ht="15" customHeight="1" x14ac:dyDescent="0.2"/>
    <row r="1743" ht="15" customHeight="1" x14ac:dyDescent="0.2"/>
    <row r="1744" ht="15" customHeight="1" x14ac:dyDescent="0.2"/>
    <row r="1745" ht="15" customHeight="1" x14ac:dyDescent="0.2"/>
    <row r="1746" ht="15" customHeight="1" x14ac:dyDescent="0.2"/>
    <row r="1747" ht="15" customHeight="1" x14ac:dyDescent="0.2"/>
    <row r="1748" ht="15" customHeight="1" x14ac:dyDescent="0.2"/>
    <row r="1749" ht="15" customHeight="1" x14ac:dyDescent="0.2"/>
    <row r="1750" ht="15" customHeight="1" x14ac:dyDescent="0.2"/>
    <row r="1751" ht="15" customHeight="1" x14ac:dyDescent="0.2"/>
    <row r="1752" ht="15" customHeight="1" x14ac:dyDescent="0.2"/>
    <row r="1753" ht="15" customHeight="1" x14ac:dyDescent="0.2"/>
    <row r="1754" ht="15" customHeight="1" x14ac:dyDescent="0.2"/>
    <row r="1755" ht="15" customHeight="1" x14ac:dyDescent="0.2"/>
    <row r="1756" ht="15" customHeight="1" x14ac:dyDescent="0.2"/>
    <row r="1757" ht="15" customHeight="1" x14ac:dyDescent="0.2"/>
    <row r="1758" ht="15" customHeight="1" x14ac:dyDescent="0.2"/>
    <row r="1759" ht="15" customHeight="1" x14ac:dyDescent="0.2"/>
    <row r="1760" ht="15" customHeight="1" x14ac:dyDescent="0.2"/>
    <row r="1761" ht="15" customHeight="1" x14ac:dyDescent="0.2"/>
    <row r="1762" ht="15" customHeight="1" x14ac:dyDescent="0.2"/>
    <row r="1763" ht="15" customHeight="1" x14ac:dyDescent="0.2"/>
    <row r="1764" ht="15" customHeight="1" x14ac:dyDescent="0.2"/>
    <row r="1765" ht="15" customHeight="1" x14ac:dyDescent="0.2"/>
    <row r="1766" ht="15" customHeight="1" x14ac:dyDescent="0.2"/>
    <row r="1767" ht="15" customHeight="1" x14ac:dyDescent="0.2"/>
    <row r="1768" ht="15" customHeight="1" x14ac:dyDescent="0.2"/>
    <row r="1769" ht="15" customHeight="1" x14ac:dyDescent="0.2"/>
    <row r="1770" ht="15" customHeight="1" x14ac:dyDescent="0.2"/>
    <row r="1771" ht="15" customHeight="1" x14ac:dyDescent="0.2"/>
    <row r="1772" ht="15" customHeight="1" x14ac:dyDescent="0.2"/>
  </sheetData>
  <mergeCells count="65">
    <mergeCell ref="A82:E87"/>
    <mergeCell ref="A2:E2"/>
    <mergeCell ref="A3:E3"/>
    <mergeCell ref="A4:E8"/>
    <mergeCell ref="A24:E24"/>
    <mergeCell ref="A25:E25"/>
    <mergeCell ref="A26:E31"/>
    <mergeCell ref="A55:E55"/>
    <mergeCell ref="A56:E56"/>
    <mergeCell ref="A57:E62"/>
    <mergeCell ref="A80:E80"/>
    <mergeCell ref="A81:E81"/>
    <mergeCell ref="A263:E263"/>
    <mergeCell ref="A106:E106"/>
    <mergeCell ref="A107:E115"/>
    <mergeCell ref="A133:E133"/>
    <mergeCell ref="A134:E134"/>
    <mergeCell ref="A135:E142"/>
    <mergeCell ref="A159:E159"/>
    <mergeCell ref="A160:E169"/>
    <mergeCell ref="A194:E194"/>
    <mergeCell ref="A195:E203"/>
    <mergeCell ref="A226:E226"/>
    <mergeCell ref="A227:E235"/>
    <mergeCell ref="A409:E415"/>
    <mergeCell ref="A264:E264"/>
    <mergeCell ref="A265:E271"/>
    <mergeCell ref="A291:E292"/>
    <mergeCell ref="A293:E300"/>
    <mergeCell ref="A323:E324"/>
    <mergeCell ref="A325:E332"/>
    <mergeCell ref="A350:E351"/>
    <mergeCell ref="A352:E360"/>
    <mergeCell ref="A381:E382"/>
    <mergeCell ref="A383:E389"/>
    <mergeCell ref="A407:E408"/>
    <mergeCell ref="A576:E581"/>
    <mergeCell ref="A435:E437"/>
    <mergeCell ref="A438:E448"/>
    <mergeCell ref="A479:E480"/>
    <mergeCell ref="A481:E488"/>
    <mergeCell ref="A501:E502"/>
    <mergeCell ref="A503:E509"/>
    <mergeCell ref="A523:E524"/>
    <mergeCell ref="A525:E531"/>
    <mergeCell ref="A548:E549"/>
    <mergeCell ref="A550:E557"/>
    <mergeCell ref="A574:E575"/>
    <mergeCell ref="A707:E712"/>
    <mergeCell ref="A594:E595"/>
    <mergeCell ref="A596:E603"/>
    <mergeCell ref="A615:E616"/>
    <mergeCell ref="A617:E624"/>
    <mergeCell ref="A636:E637"/>
    <mergeCell ref="A638:E643"/>
    <mergeCell ref="A656:E657"/>
    <mergeCell ref="A658:E663"/>
    <mergeCell ref="A679:E680"/>
    <mergeCell ref="A681:E686"/>
    <mergeCell ref="A705:E706"/>
    <mergeCell ref="A731:E732"/>
    <mergeCell ref="A733:E739"/>
    <mergeCell ref="A757:E757"/>
    <mergeCell ref="A758:E758"/>
    <mergeCell ref="A759:E763"/>
  </mergeCells>
  <pageMargins left="0.98425196850393704" right="0.98425196850393704" top="0.98425196850393704" bottom="0.98425196850393704" header="0.51181102362204722" footer="0.51181102362204722"/>
  <pageSetup paperSize="9" scale="92" firstPageNumber="57" orientation="portrait" useFirstPageNumber="1" r:id="rId1"/>
  <headerFooter alignWithMargins="0">
    <oddHeader>&amp;C&amp;"Arial,Kurzíva"Příloha č. 4: Rozpočtové změny č. 545/17 - 573/17 schválené Radou Olomouckého kraje 13.11.2017</oddHeader>
    <oddFooter xml:space="preserve">&amp;L&amp;"Arial,Kurzíva"Zastupitelstvo OK 18.12.2017
5.2. - Rozpočet Olomouckého kraje 2017 - rozpočtové změny 
Příloha č.4: Rozpočtové změny č. 545/17 - 573/17 schválené Radou Olomouckého kraje 13.11.2017&amp;R&amp;"Arial,Kurzíva"Strana &amp;P (celkem 95)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16"/>
  <sheetViews>
    <sheetView showGridLines="0" zoomScale="92" zoomScaleNormal="92" zoomScaleSheetLayoutView="92" zoomScalePageLayoutView="92" workbookViewId="0"/>
  </sheetViews>
  <sheetFormatPr defaultRowHeight="12.75" x14ac:dyDescent="0.2"/>
  <cols>
    <col min="1" max="1" width="9.7109375" customWidth="1"/>
    <col min="2" max="2" width="13.140625" customWidth="1"/>
    <col min="3" max="3" width="8.28515625" customWidth="1"/>
    <col min="4" max="4" width="39.140625" customWidth="1"/>
    <col min="5" max="5" width="18.42578125" customWidth="1"/>
  </cols>
  <sheetData>
    <row r="1" spans="1:5" ht="15" customHeight="1" x14ac:dyDescent="0.25">
      <c r="A1" s="57" t="s">
        <v>391</v>
      </c>
    </row>
    <row r="2" spans="1:5" ht="15" customHeight="1" x14ac:dyDescent="0.2">
      <c r="A2" s="210" t="s">
        <v>42</v>
      </c>
      <c r="B2" s="210"/>
      <c r="C2" s="210"/>
      <c r="D2" s="210"/>
      <c r="E2" s="210"/>
    </row>
    <row r="3" spans="1:5" ht="15" customHeight="1" x14ac:dyDescent="0.2">
      <c r="A3" s="210" t="s">
        <v>43</v>
      </c>
      <c r="B3" s="210"/>
      <c r="C3" s="210"/>
      <c r="D3" s="210"/>
      <c r="E3" s="210"/>
    </row>
    <row r="4" spans="1:5" ht="15" customHeight="1" x14ac:dyDescent="0.2">
      <c r="A4" s="209" t="s">
        <v>392</v>
      </c>
      <c r="B4" s="209"/>
      <c r="C4" s="209"/>
      <c r="D4" s="209"/>
      <c r="E4" s="209"/>
    </row>
    <row r="5" spans="1:5" ht="15" customHeight="1" x14ac:dyDescent="0.2">
      <c r="A5" s="209"/>
      <c r="B5" s="209"/>
      <c r="C5" s="209"/>
      <c r="D5" s="209"/>
      <c r="E5" s="209"/>
    </row>
    <row r="6" spans="1:5" ht="15" customHeight="1" x14ac:dyDescent="0.2">
      <c r="A6" s="209"/>
      <c r="B6" s="209"/>
      <c r="C6" s="209"/>
      <c r="D6" s="209"/>
      <c r="E6" s="209"/>
    </row>
    <row r="7" spans="1:5" ht="15" customHeight="1" x14ac:dyDescent="0.2">
      <c r="A7" s="209"/>
      <c r="B7" s="209"/>
      <c r="C7" s="209"/>
      <c r="D7" s="209"/>
      <c r="E7" s="209"/>
    </row>
    <row r="8" spans="1:5" ht="15" customHeight="1" x14ac:dyDescent="0.2">
      <c r="A8" s="209"/>
      <c r="B8" s="209"/>
      <c r="C8" s="209"/>
      <c r="D8" s="209"/>
      <c r="E8" s="209"/>
    </row>
    <row r="9" spans="1:5" ht="15" customHeight="1" x14ac:dyDescent="0.2">
      <c r="A9" s="39"/>
      <c r="B9" s="39"/>
      <c r="C9" s="39"/>
      <c r="D9" s="39"/>
      <c r="E9" s="39"/>
    </row>
    <row r="10" spans="1:5" ht="15" customHeight="1" x14ac:dyDescent="0.25">
      <c r="A10" s="40" t="s">
        <v>1</v>
      </c>
      <c r="B10" s="41"/>
      <c r="C10" s="41"/>
      <c r="D10" s="41"/>
      <c r="E10" s="41"/>
    </row>
    <row r="11" spans="1:5" ht="15" customHeight="1" x14ac:dyDescent="0.2">
      <c r="A11" s="42" t="s">
        <v>218</v>
      </c>
      <c r="B11" s="41"/>
      <c r="C11" s="41"/>
      <c r="D11" s="41"/>
      <c r="E11" s="43" t="s">
        <v>46</v>
      </c>
    </row>
    <row r="12" spans="1:5" ht="15" customHeight="1" x14ac:dyDescent="0.25">
      <c r="A12" s="44"/>
      <c r="B12" s="40"/>
      <c r="C12" s="41"/>
      <c r="D12" s="41"/>
      <c r="E12" s="45"/>
    </row>
    <row r="13" spans="1:5" ht="15" customHeight="1" x14ac:dyDescent="0.2">
      <c r="B13" s="46" t="s">
        <v>47</v>
      </c>
      <c r="C13" s="46" t="s">
        <v>48</v>
      </c>
      <c r="D13" s="47" t="s">
        <v>49</v>
      </c>
      <c r="E13" s="46" t="s">
        <v>50</v>
      </c>
    </row>
    <row r="14" spans="1:5" ht="15" customHeight="1" x14ac:dyDescent="0.2">
      <c r="B14" s="49">
        <v>33353</v>
      </c>
      <c r="C14" s="50"/>
      <c r="D14" s="51" t="s">
        <v>51</v>
      </c>
      <c r="E14" s="52">
        <v>4677030</v>
      </c>
    </row>
    <row r="15" spans="1:5" ht="15" customHeight="1" x14ac:dyDescent="0.2">
      <c r="B15" s="53"/>
      <c r="C15" s="54" t="s">
        <v>52</v>
      </c>
      <c r="D15" s="55"/>
      <c r="E15" s="56">
        <f>SUM(E14:E14)</f>
        <v>4677030</v>
      </c>
    </row>
    <row r="16" spans="1:5" ht="15" customHeight="1" x14ac:dyDescent="0.25">
      <c r="A16" s="57"/>
      <c r="B16" s="58"/>
      <c r="C16" s="58"/>
      <c r="D16" s="58"/>
      <c r="E16" s="58"/>
    </row>
    <row r="17" spans="1:5" ht="15" customHeight="1" x14ac:dyDescent="0.25">
      <c r="A17" s="79" t="s">
        <v>17</v>
      </c>
      <c r="B17" s="71"/>
      <c r="C17" s="71"/>
      <c r="D17" s="71"/>
      <c r="E17" s="82"/>
    </row>
    <row r="18" spans="1:5" ht="15" customHeight="1" x14ac:dyDescent="0.2">
      <c r="A18" s="42" t="s">
        <v>218</v>
      </c>
      <c r="B18" s="71"/>
      <c r="C18" s="71"/>
      <c r="D18" s="71"/>
      <c r="E18" s="72" t="s">
        <v>46</v>
      </c>
    </row>
    <row r="19" spans="1:5" ht="15" customHeight="1" x14ac:dyDescent="0.2"/>
    <row r="20" spans="1:5" ht="15" customHeight="1" x14ac:dyDescent="0.2">
      <c r="A20" s="176" t="s">
        <v>219</v>
      </c>
      <c r="E20" s="177">
        <v>4677030</v>
      </c>
    </row>
    <row r="21" spans="1:5" ht="15" customHeight="1" x14ac:dyDescent="0.2"/>
    <row r="22" spans="1:5" ht="15" customHeight="1" x14ac:dyDescent="0.2"/>
    <row r="23" spans="1:5" ht="15" customHeight="1" x14ac:dyDescent="0.25">
      <c r="A23" s="57" t="s">
        <v>393</v>
      </c>
    </row>
    <row r="24" spans="1:5" ht="15" customHeight="1" x14ac:dyDescent="0.2">
      <c r="A24" s="210" t="s">
        <v>42</v>
      </c>
      <c r="B24" s="210"/>
      <c r="C24" s="210"/>
      <c r="D24" s="210"/>
      <c r="E24" s="210"/>
    </row>
    <row r="25" spans="1:5" ht="15" customHeight="1" x14ac:dyDescent="0.2">
      <c r="A25" s="210" t="s">
        <v>43</v>
      </c>
      <c r="B25" s="210"/>
      <c r="C25" s="210"/>
      <c r="D25" s="210"/>
      <c r="E25" s="210"/>
    </row>
    <row r="26" spans="1:5" ht="15" customHeight="1" x14ac:dyDescent="0.2">
      <c r="A26" s="209" t="s">
        <v>394</v>
      </c>
      <c r="B26" s="209"/>
      <c r="C26" s="209"/>
      <c r="D26" s="209"/>
      <c r="E26" s="209"/>
    </row>
    <row r="27" spans="1:5" ht="15" customHeight="1" x14ac:dyDescent="0.2">
      <c r="A27" s="209"/>
      <c r="B27" s="209"/>
      <c r="C27" s="209"/>
      <c r="D27" s="209"/>
      <c r="E27" s="209"/>
    </row>
    <row r="28" spans="1:5" ht="15" customHeight="1" x14ac:dyDescent="0.2">
      <c r="A28" s="209"/>
      <c r="B28" s="209"/>
      <c r="C28" s="209"/>
      <c r="D28" s="209"/>
      <c r="E28" s="209"/>
    </row>
    <row r="29" spans="1:5" ht="15" customHeight="1" x14ac:dyDescent="0.2">
      <c r="A29" s="209"/>
      <c r="B29" s="209"/>
      <c r="C29" s="209"/>
      <c r="D29" s="209"/>
      <c r="E29" s="209"/>
    </row>
    <row r="30" spans="1:5" ht="15" customHeight="1" x14ac:dyDescent="0.2">
      <c r="A30" s="209"/>
      <c r="B30" s="209"/>
      <c r="C30" s="209"/>
      <c r="D30" s="209"/>
      <c r="E30" s="209"/>
    </row>
    <row r="31" spans="1:5" ht="15" customHeight="1" x14ac:dyDescent="0.2">
      <c r="A31" s="209"/>
      <c r="B31" s="209"/>
      <c r="C31" s="209"/>
      <c r="D31" s="209"/>
      <c r="E31" s="209"/>
    </row>
    <row r="32" spans="1:5" ht="15" customHeight="1" x14ac:dyDescent="0.2">
      <c r="A32" s="209"/>
      <c r="B32" s="209"/>
      <c r="C32" s="209"/>
      <c r="D32" s="209"/>
      <c r="E32" s="209"/>
    </row>
    <row r="33" spans="1:5" ht="15" customHeight="1" x14ac:dyDescent="0.2">
      <c r="A33" s="39"/>
      <c r="B33" s="39"/>
      <c r="C33" s="39"/>
      <c r="D33" s="39"/>
      <c r="E33" s="39"/>
    </row>
    <row r="34" spans="1:5" ht="15" customHeight="1" x14ac:dyDescent="0.25">
      <c r="A34" s="40" t="s">
        <v>1</v>
      </c>
      <c r="B34" s="41"/>
      <c r="C34" s="41"/>
      <c r="D34" s="41"/>
      <c r="E34" s="41"/>
    </row>
    <row r="35" spans="1:5" ht="15" customHeight="1" x14ac:dyDescent="0.2">
      <c r="A35" s="42" t="s">
        <v>218</v>
      </c>
      <c r="B35" s="71"/>
      <c r="C35" s="71"/>
      <c r="D35" s="71"/>
      <c r="E35" s="72" t="s">
        <v>46</v>
      </c>
    </row>
    <row r="36" spans="1:5" ht="15" customHeight="1" x14ac:dyDescent="0.25">
      <c r="A36" s="73"/>
      <c r="B36" s="40"/>
      <c r="C36" s="41"/>
      <c r="D36" s="41"/>
      <c r="E36" s="45"/>
    </row>
    <row r="37" spans="1:5" ht="15" customHeight="1" x14ac:dyDescent="0.2">
      <c r="B37" s="46" t="s">
        <v>47</v>
      </c>
      <c r="C37" s="46" t="s">
        <v>48</v>
      </c>
      <c r="D37" s="47" t="s">
        <v>49</v>
      </c>
      <c r="E37" s="46" t="s">
        <v>50</v>
      </c>
    </row>
    <row r="38" spans="1:5" ht="15" customHeight="1" x14ac:dyDescent="0.2">
      <c r="B38" s="74">
        <v>103533063</v>
      </c>
      <c r="C38" s="75"/>
      <c r="D38" s="51" t="s">
        <v>51</v>
      </c>
      <c r="E38" s="52">
        <v>4810262.47</v>
      </c>
    </row>
    <row r="39" spans="1:5" ht="15" customHeight="1" x14ac:dyDescent="0.2">
      <c r="B39" s="74">
        <v>103133063</v>
      </c>
      <c r="C39" s="75"/>
      <c r="D39" s="51" t="s">
        <v>51</v>
      </c>
      <c r="E39" s="52">
        <v>848869.88</v>
      </c>
    </row>
    <row r="40" spans="1:5" ht="15" customHeight="1" x14ac:dyDescent="0.2">
      <c r="B40" s="76"/>
      <c r="C40" s="54" t="s">
        <v>52</v>
      </c>
      <c r="D40" s="55"/>
      <c r="E40" s="56">
        <f>SUM(E38:E39)</f>
        <v>5659132.3499999996</v>
      </c>
    </row>
    <row r="41" spans="1:5" ht="15" customHeight="1" x14ac:dyDescent="0.25">
      <c r="A41" s="57"/>
      <c r="B41" s="58"/>
      <c r="C41" s="58"/>
      <c r="D41" s="58"/>
      <c r="E41" s="58"/>
    </row>
    <row r="42" spans="1:5" ht="15" customHeight="1" x14ac:dyDescent="0.25">
      <c r="A42" s="40" t="s">
        <v>17</v>
      </c>
      <c r="B42" s="41"/>
      <c r="C42" s="41"/>
      <c r="D42" s="41"/>
      <c r="E42" s="73"/>
    </row>
    <row r="43" spans="1:5" ht="15" customHeight="1" x14ac:dyDescent="0.2">
      <c r="A43" s="42" t="s">
        <v>218</v>
      </c>
      <c r="B43" s="71"/>
      <c r="C43" s="71"/>
      <c r="D43" s="71"/>
      <c r="E43" s="72" t="s">
        <v>46</v>
      </c>
    </row>
    <row r="44" spans="1:5" ht="15" customHeight="1" x14ac:dyDescent="0.25">
      <c r="A44" s="73"/>
      <c r="B44" s="40"/>
      <c r="C44" s="41"/>
      <c r="D44" s="41"/>
      <c r="E44" s="45"/>
    </row>
    <row r="45" spans="1:5" ht="15" customHeight="1" x14ac:dyDescent="0.2">
      <c r="B45" s="46" t="s">
        <v>47</v>
      </c>
      <c r="C45" s="46" t="s">
        <v>48</v>
      </c>
      <c r="D45" s="47" t="s">
        <v>49</v>
      </c>
      <c r="E45" s="46" t="s">
        <v>50</v>
      </c>
    </row>
    <row r="46" spans="1:5" ht="15" customHeight="1" x14ac:dyDescent="0.2">
      <c r="B46" s="74">
        <v>103533063</v>
      </c>
      <c r="C46" s="75"/>
      <c r="D46" s="60" t="s">
        <v>53</v>
      </c>
      <c r="E46" s="52">
        <v>4810262.47</v>
      </c>
    </row>
    <row r="47" spans="1:5" ht="15" customHeight="1" x14ac:dyDescent="0.2">
      <c r="B47" s="74">
        <v>103133063</v>
      </c>
      <c r="C47" s="75"/>
      <c r="D47" s="60" t="s">
        <v>53</v>
      </c>
      <c r="E47" s="52">
        <v>848869.88</v>
      </c>
    </row>
    <row r="48" spans="1:5" ht="15" customHeight="1" x14ac:dyDescent="0.2">
      <c r="B48" s="76"/>
      <c r="C48" s="54" t="s">
        <v>52</v>
      </c>
      <c r="D48" s="55"/>
      <c r="E48" s="56">
        <f>SUM(E46:E47)</f>
        <v>5659132.3499999996</v>
      </c>
    </row>
    <row r="49" spans="1:5" ht="15" customHeight="1" x14ac:dyDescent="0.2"/>
    <row r="50" spans="1:5" ht="15" customHeight="1" x14ac:dyDescent="0.2"/>
    <row r="51" spans="1:5" ht="15" customHeight="1" x14ac:dyDescent="0.2"/>
    <row r="52" spans="1:5" ht="15" customHeight="1" x14ac:dyDescent="0.2"/>
    <row r="53" spans="1:5" ht="15" customHeight="1" x14ac:dyDescent="0.2"/>
    <row r="54" spans="1:5" ht="15" customHeight="1" x14ac:dyDescent="0.25">
      <c r="A54" s="57" t="s">
        <v>395</v>
      </c>
    </row>
    <row r="55" spans="1:5" ht="15" customHeight="1" x14ac:dyDescent="0.2">
      <c r="A55" s="210" t="s">
        <v>42</v>
      </c>
      <c r="B55" s="210"/>
      <c r="C55" s="210"/>
      <c r="D55" s="210"/>
      <c r="E55" s="210"/>
    </row>
    <row r="56" spans="1:5" ht="15" customHeight="1" x14ac:dyDescent="0.2">
      <c r="A56" s="210" t="s">
        <v>200</v>
      </c>
      <c r="B56" s="210"/>
      <c r="C56" s="210"/>
      <c r="D56" s="210"/>
      <c r="E56" s="210"/>
    </row>
    <row r="57" spans="1:5" ht="15" customHeight="1" x14ac:dyDescent="0.2">
      <c r="A57" s="209" t="s">
        <v>396</v>
      </c>
      <c r="B57" s="209"/>
      <c r="C57" s="209"/>
      <c r="D57" s="209"/>
      <c r="E57" s="209"/>
    </row>
    <row r="58" spans="1:5" ht="15" customHeight="1" x14ac:dyDescent="0.2">
      <c r="A58" s="209"/>
      <c r="B58" s="209"/>
      <c r="C58" s="209"/>
      <c r="D58" s="209"/>
      <c r="E58" s="209"/>
    </row>
    <row r="59" spans="1:5" ht="15" customHeight="1" x14ac:dyDescent="0.2">
      <c r="A59" s="209"/>
      <c r="B59" s="209"/>
      <c r="C59" s="209"/>
      <c r="D59" s="209"/>
      <c r="E59" s="209"/>
    </row>
    <row r="60" spans="1:5" ht="15" customHeight="1" x14ac:dyDescent="0.2">
      <c r="A60" s="209"/>
      <c r="B60" s="209"/>
      <c r="C60" s="209"/>
      <c r="D60" s="209"/>
      <c r="E60" s="209"/>
    </row>
    <row r="61" spans="1:5" ht="15" customHeight="1" x14ac:dyDescent="0.2">
      <c r="A61" s="209"/>
      <c r="B61" s="209"/>
      <c r="C61" s="209"/>
      <c r="D61" s="209"/>
      <c r="E61" s="209"/>
    </row>
    <row r="62" spans="1:5" ht="15" customHeight="1" x14ac:dyDescent="0.2">
      <c r="A62" s="209"/>
      <c r="B62" s="209"/>
      <c r="C62" s="209"/>
      <c r="D62" s="209"/>
      <c r="E62" s="209"/>
    </row>
    <row r="63" spans="1:5" ht="15" customHeight="1" x14ac:dyDescent="0.2">
      <c r="A63" s="115"/>
      <c r="B63" s="115"/>
      <c r="C63" s="115"/>
      <c r="D63" s="115"/>
      <c r="E63" s="115"/>
    </row>
    <row r="64" spans="1:5" ht="15" customHeight="1" x14ac:dyDescent="0.25">
      <c r="A64" s="40" t="s">
        <v>1</v>
      </c>
      <c r="B64" s="41"/>
      <c r="C64" s="41"/>
      <c r="D64" s="41"/>
      <c r="E64" s="41"/>
    </row>
    <row r="65" spans="1:5" ht="15" customHeight="1" x14ac:dyDescent="0.2">
      <c r="A65" s="81" t="s">
        <v>64</v>
      </c>
      <c r="B65" s="41"/>
      <c r="C65" s="41"/>
      <c r="D65" s="41"/>
      <c r="E65" s="43" t="s">
        <v>65</v>
      </c>
    </row>
    <row r="66" spans="1:5" ht="15" customHeight="1" x14ac:dyDescent="0.25">
      <c r="A66" s="82"/>
      <c r="B66" s="79"/>
      <c r="C66" s="71"/>
      <c r="D66" s="71"/>
      <c r="E66" s="84"/>
    </row>
    <row r="67" spans="1:5" ht="15" customHeight="1" x14ac:dyDescent="0.2">
      <c r="B67" s="85" t="s">
        <v>47</v>
      </c>
      <c r="C67" s="85" t="s">
        <v>48</v>
      </c>
      <c r="D67" s="86" t="s">
        <v>49</v>
      </c>
      <c r="E67" s="48" t="s">
        <v>50</v>
      </c>
    </row>
    <row r="68" spans="1:5" ht="15" customHeight="1" x14ac:dyDescent="0.2">
      <c r="B68" s="125">
        <v>98278</v>
      </c>
      <c r="C68" s="50"/>
      <c r="D68" s="51" t="s">
        <v>258</v>
      </c>
      <c r="E68" s="52">
        <v>16200</v>
      </c>
    </row>
    <row r="69" spans="1:5" ht="15" customHeight="1" x14ac:dyDescent="0.2">
      <c r="B69" s="90"/>
      <c r="C69" s="91" t="s">
        <v>52</v>
      </c>
      <c r="D69" s="92"/>
      <c r="E69" s="93">
        <f>SUM(E68:E68)</f>
        <v>16200</v>
      </c>
    </row>
    <row r="70" spans="1:5" ht="15" customHeight="1" x14ac:dyDescent="0.25">
      <c r="A70" s="57"/>
      <c r="B70" s="58"/>
      <c r="C70" s="58"/>
      <c r="D70" s="58"/>
      <c r="E70" s="58"/>
    </row>
    <row r="71" spans="1:5" ht="15" customHeight="1" x14ac:dyDescent="0.25">
      <c r="A71" s="40" t="s">
        <v>17</v>
      </c>
      <c r="B71" s="41"/>
      <c r="C71" s="41"/>
    </row>
    <row r="72" spans="1:5" ht="15" customHeight="1" x14ac:dyDescent="0.2">
      <c r="A72" s="81" t="s">
        <v>67</v>
      </c>
      <c r="B72" s="71"/>
      <c r="C72" s="71"/>
      <c r="D72" s="71"/>
      <c r="E72" s="72" t="s">
        <v>68</v>
      </c>
    </row>
    <row r="73" spans="1:5" ht="15" customHeight="1" x14ac:dyDescent="0.2">
      <c r="A73" s="44"/>
      <c r="B73" s="123"/>
      <c r="C73" s="41"/>
      <c r="D73" s="58"/>
      <c r="E73" s="124"/>
    </row>
    <row r="74" spans="1:5" ht="15" customHeight="1" x14ac:dyDescent="0.2">
      <c r="C74" s="46" t="s">
        <v>48</v>
      </c>
      <c r="D74" s="98" t="s">
        <v>54</v>
      </c>
      <c r="E74" s="48" t="s">
        <v>50</v>
      </c>
    </row>
    <row r="75" spans="1:5" ht="15" customHeight="1" x14ac:dyDescent="0.2">
      <c r="C75" s="100">
        <v>3769</v>
      </c>
      <c r="D75" s="101" t="s">
        <v>78</v>
      </c>
      <c r="E75" s="52">
        <v>16200</v>
      </c>
    </row>
    <row r="76" spans="1:5" ht="15" customHeight="1" x14ac:dyDescent="0.2">
      <c r="C76" s="54" t="s">
        <v>52</v>
      </c>
      <c r="D76" s="63"/>
      <c r="E76" s="64">
        <f>SUM(E75:E75)</f>
        <v>16200</v>
      </c>
    </row>
    <row r="77" spans="1:5" ht="15" customHeight="1" x14ac:dyDescent="0.2"/>
    <row r="78" spans="1:5" ht="15" customHeight="1" x14ac:dyDescent="0.2"/>
    <row r="79" spans="1:5" ht="15" customHeight="1" x14ac:dyDescent="0.25">
      <c r="A79" s="57" t="s">
        <v>397</v>
      </c>
    </row>
    <row r="80" spans="1:5" ht="15" customHeight="1" x14ac:dyDescent="0.2">
      <c r="A80" s="210" t="s">
        <v>42</v>
      </c>
      <c r="B80" s="210"/>
      <c r="C80" s="210"/>
      <c r="D80" s="210"/>
      <c r="E80" s="210"/>
    </row>
    <row r="81" spans="1:5" ht="15" customHeight="1" x14ac:dyDescent="0.2">
      <c r="A81" s="210" t="s">
        <v>200</v>
      </c>
      <c r="B81" s="210"/>
      <c r="C81" s="210"/>
      <c r="D81" s="210"/>
      <c r="E81" s="210"/>
    </row>
    <row r="82" spans="1:5" ht="15" customHeight="1" x14ac:dyDescent="0.2">
      <c r="A82" s="211" t="s">
        <v>398</v>
      </c>
      <c r="B82" s="211"/>
      <c r="C82" s="211"/>
      <c r="D82" s="211"/>
      <c r="E82" s="211"/>
    </row>
    <row r="83" spans="1:5" ht="15" customHeight="1" x14ac:dyDescent="0.2">
      <c r="A83" s="211"/>
      <c r="B83" s="211"/>
      <c r="C83" s="211"/>
      <c r="D83" s="211"/>
      <c r="E83" s="211"/>
    </row>
    <row r="84" spans="1:5" ht="15" customHeight="1" x14ac:dyDescent="0.2">
      <c r="A84" s="211"/>
      <c r="B84" s="211"/>
      <c r="C84" s="211"/>
      <c r="D84" s="211"/>
      <c r="E84" s="211"/>
    </row>
    <row r="85" spans="1:5" ht="15" customHeight="1" x14ac:dyDescent="0.2">
      <c r="A85" s="211"/>
      <c r="B85" s="211"/>
      <c r="C85" s="211"/>
      <c r="D85" s="211"/>
      <c r="E85" s="211"/>
    </row>
    <row r="86" spans="1:5" ht="15" customHeight="1" x14ac:dyDescent="0.2">
      <c r="A86" s="211"/>
      <c r="B86" s="211"/>
      <c r="C86" s="211"/>
      <c r="D86" s="211"/>
      <c r="E86" s="211"/>
    </row>
    <row r="87" spans="1:5" ht="15" customHeight="1" x14ac:dyDescent="0.2">
      <c r="A87" s="77"/>
      <c r="B87" s="78"/>
      <c r="C87" s="77"/>
      <c r="D87" s="77"/>
      <c r="E87" s="77"/>
    </row>
    <row r="88" spans="1:5" ht="15" customHeight="1" x14ac:dyDescent="0.25">
      <c r="A88" s="79" t="s">
        <v>1</v>
      </c>
      <c r="B88" s="80"/>
      <c r="C88" s="71"/>
      <c r="D88" s="71"/>
      <c r="E88" s="71"/>
    </row>
    <row r="89" spans="1:5" ht="15" customHeight="1" x14ac:dyDescent="0.2">
      <c r="A89" s="81" t="s">
        <v>64</v>
      </c>
      <c r="B89" s="80"/>
      <c r="C89" s="71"/>
      <c r="D89" s="71"/>
      <c r="E89" s="72" t="s">
        <v>65</v>
      </c>
    </row>
    <row r="90" spans="1:5" ht="15" customHeight="1" x14ac:dyDescent="0.25">
      <c r="B90" s="83"/>
      <c r="C90" s="71"/>
      <c r="D90" s="71"/>
      <c r="E90" s="84"/>
    </row>
    <row r="91" spans="1:5" ht="15" customHeight="1" x14ac:dyDescent="0.2">
      <c r="B91" s="85" t="s">
        <v>47</v>
      </c>
      <c r="C91" s="85" t="s">
        <v>48</v>
      </c>
      <c r="D91" s="86" t="s">
        <v>49</v>
      </c>
      <c r="E91" s="46" t="s">
        <v>50</v>
      </c>
    </row>
    <row r="92" spans="1:5" ht="15" customHeight="1" x14ac:dyDescent="0.2">
      <c r="B92" s="163">
        <v>98297</v>
      </c>
      <c r="C92" s="203"/>
      <c r="D92" s="164" t="s">
        <v>202</v>
      </c>
      <c r="E92" s="89">
        <v>181128.29</v>
      </c>
    </row>
    <row r="93" spans="1:5" ht="15" customHeight="1" x14ac:dyDescent="0.2">
      <c r="B93" s="165"/>
      <c r="C93" s="91" t="s">
        <v>52</v>
      </c>
      <c r="D93" s="92"/>
      <c r="E93" s="93">
        <f>SUM(E92:E92)</f>
        <v>181128.29</v>
      </c>
    </row>
    <row r="94" spans="1:5" ht="15" customHeight="1" x14ac:dyDescent="0.2">
      <c r="A94" s="127"/>
      <c r="B94" s="196"/>
      <c r="C94" s="127"/>
      <c r="D94" s="127"/>
    </row>
    <row r="95" spans="1:5" ht="15" customHeight="1" x14ac:dyDescent="0.25">
      <c r="A95" s="79" t="s">
        <v>17</v>
      </c>
      <c r="B95" s="80"/>
      <c r="C95" s="71"/>
      <c r="D95" s="71"/>
      <c r="E95" s="71"/>
    </row>
    <row r="96" spans="1:5" ht="15" customHeight="1" x14ac:dyDescent="0.2">
      <c r="A96" s="81" t="s">
        <v>115</v>
      </c>
      <c r="B96" s="195"/>
      <c r="E96" t="s">
        <v>116</v>
      </c>
    </row>
    <row r="97" spans="1:5" ht="15" customHeight="1" x14ac:dyDescent="0.2">
      <c r="A97" s="127"/>
      <c r="B97" s="95"/>
      <c r="C97" s="71"/>
      <c r="E97" s="96"/>
    </row>
    <row r="98" spans="1:5" ht="15" customHeight="1" x14ac:dyDescent="0.2">
      <c r="B98" s="111"/>
      <c r="C98" s="85" t="s">
        <v>48</v>
      </c>
      <c r="D98" s="65" t="s">
        <v>54</v>
      </c>
      <c r="E98" s="46" t="s">
        <v>50</v>
      </c>
    </row>
    <row r="99" spans="1:5" ht="15" customHeight="1" x14ac:dyDescent="0.2">
      <c r="B99" s="204"/>
      <c r="C99" s="173">
        <v>3599</v>
      </c>
      <c r="D99" s="101" t="s">
        <v>78</v>
      </c>
      <c r="E99" s="89">
        <v>181128.29</v>
      </c>
    </row>
    <row r="100" spans="1:5" ht="15" customHeight="1" x14ac:dyDescent="0.2">
      <c r="B100" s="204"/>
      <c r="C100" s="91" t="s">
        <v>52</v>
      </c>
      <c r="D100" s="103"/>
      <c r="E100" s="104">
        <f>SUM(E99:E99)</f>
        <v>181128.29</v>
      </c>
    </row>
    <row r="101" spans="1:5" ht="15" customHeight="1" x14ac:dyDescent="0.2"/>
    <row r="102" spans="1:5" ht="15" customHeight="1" x14ac:dyDescent="0.2"/>
    <row r="103" spans="1:5" ht="15" customHeight="1" x14ac:dyDescent="0.2"/>
    <row r="104" spans="1:5" ht="15" customHeight="1" x14ac:dyDescent="0.2"/>
    <row r="105" spans="1:5" ht="15" customHeight="1" x14ac:dyDescent="0.2"/>
    <row r="106" spans="1:5" ht="15" customHeight="1" x14ac:dyDescent="0.25">
      <c r="A106" s="57" t="s">
        <v>399</v>
      </c>
    </row>
    <row r="107" spans="1:5" ht="15" customHeight="1" x14ac:dyDescent="0.2">
      <c r="A107" s="210" t="s">
        <v>42</v>
      </c>
      <c r="B107" s="210"/>
      <c r="C107" s="210"/>
      <c r="D107" s="210"/>
      <c r="E107" s="210"/>
    </row>
    <row r="108" spans="1:5" ht="15" customHeight="1" x14ac:dyDescent="0.2">
      <c r="A108" s="210" t="s">
        <v>400</v>
      </c>
      <c r="B108" s="210"/>
      <c r="C108" s="210"/>
      <c r="D108" s="210"/>
      <c r="E108" s="210"/>
    </row>
    <row r="109" spans="1:5" ht="15" customHeight="1" x14ac:dyDescent="0.2">
      <c r="A109" s="211" t="s">
        <v>401</v>
      </c>
      <c r="B109" s="211"/>
      <c r="C109" s="211"/>
      <c r="D109" s="211"/>
      <c r="E109" s="211"/>
    </row>
    <row r="110" spans="1:5" ht="15" customHeight="1" x14ac:dyDescent="0.2">
      <c r="A110" s="211"/>
      <c r="B110" s="211"/>
      <c r="C110" s="211"/>
      <c r="D110" s="211"/>
      <c r="E110" s="211"/>
    </row>
    <row r="111" spans="1:5" ht="15" customHeight="1" x14ac:dyDescent="0.2">
      <c r="A111" s="211"/>
      <c r="B111" s="211"/>
      <c r="C111" s="211"/>
      <c r="D111" s="211"/>
      <c r="E111" s="211"/>
    </row>
    <row r="112" spans="1:5" ht="15" customHeight="1" x14ac:dyDescent="0.2">
      <c r="A112" s="211"/>
      <c r="B112" s="211"/>
      <c r="C112" s="211"/>
      <c r="D112" s="211"/>
      <c r="E112" s="211"/>
    </row>
    <row r="113" spans="1:5" ht="15" customHeight="1" x14ac:dyDescent="0.2">
      <c r="A113" s="211"/>
      <c r="B113" s="211"/>
      <c r="C113" s="211"/>
      <c r="D113" s="211"/>
      <c r="E113" s="211"/>
    </row>
    <row r="114" spans="1:5" ht="15" customHeight="1" x14ac:dyDescent="0.2">
      <c r="A114" s="211"/>
      <c r="B114" s="211"/>
      <c r="C114" s="211"/>
      <c r="D114" s="211"/>
      <c r="E114" s="211"/>
    </row>
    <row r="115" spans="1:5" ht="15" customHeight="1" x14ac:dyDescent="0.2">
      <c r="A115" s="211"/>
      <c r="B115" s="211"/>
      <c r="C115" s="211"/>
      <c r="D115" s="211"/>
      <c r="E115" s="211"/>
    </row>
    <row r="116" spans="1:5" ht="15" customHeight="1" x14ac:dyDescent="0.2">
      <c r="A116" s="211"/>
      <c r="B116" s="211"/>
      <c r="C116" s="211"/>
      <c r="D116" s="211"/>
      <c r="E116" s="211"/>
    </row>
    <row r="117" spans="1:5" ht="15" customHeight="1" x14ac:dyDescent="0.2">
      <c r="A117" s="115"/>
      <c r="B117" s="116"/>
      <c r="C117" s="115"/>
      <c r="D117" s="115"/>
      <c r="E117" s="115"/>
    </row>
    <row r="118" spans="1:5" ht="15" customHeight="1" x14ac:dyDescent="0.25">
      <c r="A118" s="40" t="s">
        <v>1</v>
      </c>
      <c r="B118" s="117"/>
      <c r="C118" s="41"/>
      <c r="D118" s="41"/>
      <c r="E118" s="41"/>
    </row>
    <row r="119" spans="1:5" ht="15" customHeight="1" x14ac:dyDescent="0.2">
      <c r="A119" s="42" t="s">
        <v>64</v>
      </c>
      <c r="B119" s="117"/>
      <c r="C119" s="41"/>
      <c r="D119" s="41"/>
      <c r="E119" s="43" t="s">
        <v>65</v>
      </c>
    </row>
    <row r="120" spans="1:5" ht="15" customHeight="1" x14ac:dyDescent="0.25">
      <c r="A120" s="82"/>
      <c r="B120" s="83"/>
      <c r="C120" s="71"/>
      <c r="D120" s="71"/>
      <c r="E120" s="84"/>
    </row>
    <row r="121" spans="1:5" ht="15" customHeight="1" x14ac:dyDescent="0.2">
      <c r="B121" s="85" t="s">
        <v>47</v>
      </c>
      <c r="C121" s="85" t="s">
        <v>48</v>
      </c>
      <c r="D121" s="86" t="s">
        <v>49</v>
      </c>
      <c r="E121" s="48" t="s">
        <v>50</v>
      </c>
    </row>
    <row r="122" spans="1:5" ht="15" customHeight="1" x14ac:dyDescent="0.2">
      <c r="B122" s="118">
        <v>107517969</v>
      </c>
      <c r="C122" s="88"/>
      <c r="D122" s="67" t="s">
        <v>66</v>
      </c>
      <c r="E122" s="52">
        <v>8044806.5099999998</v>
      </c>
    </row>
    <row r="123" spans="1:5" ht="15" customHeight="1" x14ac:dyDescent="0.2">
      <c r="B123" s="118">
        <v>107117968</v>
      </c>
      <c r="C123" s="88"/>
      <c r="D123" s="67" t="s">
        <v>66</v>
      </c>
      <c r="E123" s="52">
        <v>473223.91</v>
      </c>
    </row>
    <row r="124" spans="1:5" ht="15" customHeight="1" x14ac:dyDescent="0.2">
      <c r="B124" s="90"/>
      <c r="C124" s="91" t="s">
        <v>52</v>
      </c>
      <c r="D124" s="92"/>
      <c r="E124" s="93">
        <f>SUM(E122:E123)</f>
        <v>8518030.4199999999</v>
      </c>
    </row>
    <row r="125" spans="1:5" ht="15" customHeight="1" x14ac:dyDescent="0.2"/>
    <row r="126" spans="1:5" ht="15" customHeight="1" x14ac:dyDescent="0.25">
      <c r="A126" s="79" t="s">
        <v>17</v>
      </c>
      <c r="B126" s="71"/>
      <c r="C126" s="71"/>
      <c r="D126" s="71"/>
      <c r="E126" s="71"/>
    </row>
    <row r="127" spans="1:5" ht="15" customHeight="1" x14ac:dyDescent="0.2">
      <c r="A127" s="42" t="s">
        <v>100</v>
      </c>
      <c r="B127" s="41"/>
      <c r="C127" s="41"/>
      <c r="D127" s="41"/>
      <c r="E127" s="43" t="s">
        <v>101</v>
      </c>
    </row>
    <row r="128" spans="1:5" ht="15" customHeight="1" x14ac:dyDescent="0.25">
      <c r="A128" s="79"/>
      <c r="B128" s="82"/>
      <c r="C128" s="71"/>
      <c r="D128" s="71"/>
      <c r="E128" s="84"/>
    </row>
    <row r="129" spans="1:5" ht="15" customHeight="1" x14ac:dyDescent="0.2">
      <c r="A129" s="111"/>
      <c r="B129" s="46" t="s">
        <v>47</v>
      </c>
      <c r="C129" s="85" t="s">
        <v>48</v>
      </c>
      <c r="D129" s="128" t="s">
        <v>49</v>
      </c>
      <c r="E129" s="48" t="s">
        <v>50</v>
      </c>
    </row>
    <row r="130" spans="1:5" ht="15" customHeight="1" x14ac:dyDescent="0.2">
      <c r="A130" s="129"/>
      <c r="B130" s="118">
        <v>107517969</v>
      </c>
      <c r="C130" s="100"/>
      <c r="D130" s="101" t="s">
        <v>402</v>
      </c>
      <c r="E130" s="52">
        <v>8044806.5099999998</v>
      </c>
    </row>
    <row r="131" spans="1:5" ht="15" customHeight="1" x14ac:dyDescent="0.2">
      <c r="A131" s="129"/>
      <c r="B131" s="118">
        <v>107117968</v>
      </c>
      <c r="C131" s="100"/>
      <c r="D131" s="101" t="s">
        <v>402</v>
      </c>
      <c r="E131" s="52">
        <v>473223.91</v>
      </c>
    </row>
    <row r="132" spans="1:5" ht="15" customHeight="1" x14ac:dyDescent="0.2">
      <c r="A132" s="130"/>
      <c r="B132" s="131"/>
      <c r="C132" s="91" t="s">
        <v>52</v>
      </c>
      <c r="D132" s="103"/>
      <c r="E132" s="104">
        <f>SUM(E130:E131)</f>
        <v>8518030.4199999999</v>
      </c>
    </row>
    <row r="133" spans="1:5" ht="15" customHeight="1" x14ac:dyDescent="0.2"/>
    <row r="134" spans="1:5" ht="15" customHeight="1" x14ac:dyDescent="0.2"/>
    <row r="135" spans="1:5" ht="15" customHeight="1" x14ac:dyDescent="0.25">
      <c r="A135" s="57" t="s">
        <v>403</v>
      </c>
    </row>
    <row r="136" spans="1:5" ht="15" customHeight="1" x14ac:dyDescent="0.2">
      <c r="A136" s="214" t="s">
        <v>42</v>
      </c>
      <c r="B136" s="214"/>
      <c r="C136" s="214"/>
      <c r="D136" s="214"/>
      <c r="E136" s="214"/>
    </row>
    <row r="137" spans="1:5" ht="15" customHeight="1" x14ac:dyDescent="0.2">
      <c r="A137" s="210" t="s">
        <v>43</v>
      </c>
      <c r="B137" s="210"/>
      <c r="C137" s="210"/>
      <c r="D137" s="210"/>
      <c r="E137" s="210"/>
    </row>
    <row r="138" spans="1:5" ht="15" customHeight="1" x14ac:dyDescent="0.2">
      <c r="A138" s="209" t="s">
        <v>404</v>
      </c>
      <c r="B138" s="209"/>
      <c r="C138" s="209"/>
      <c r="D138" s="209"/>
      <c r="E138" s="209"/>
    </row>
    <row r="139" spans="1:5" ht="15" customHeight="1" x14ac:dyDescent="0.2">
      <c r="A139" s="209"/>
      <c r="B139" s="209"/>
      <c r="C139" s="209"/>
      <c r="D139" s="209"/>
      <c r="E139" s="209"/>
    </row>
    <row r="140" spans="1:5" ht="15" customHeight="1" x14ac:dyDescent="0.2">
      <c r="A140" s="209"/>
      <c r="B140" s="209"/>
      <c r="C140" s="209"/>
      <c r="D140" s="209"/>
      <c r="E140" s="209"/>
    </row>
    <row r="141" spans="1:5" ht="15" customHeight="1" x14ac:dyDescent="0.2">
      <c r="A141" s="209"/>
      <c r="B141" s="209"/>
      <c r="C141" s="209"/>
      <c r="D141" s="209"/>
      <c r="E141" s="209"/>
    </row>
    <row r="142" spans="1:5" ht="15" customHeight="1" x14ac:dyDescent="0.2">
      <c r="A142" s="209"/>
      <c r="B142" s="209"/>
      <c r="C142" s="209"/>
      <c r="D142" s="209"/>
      <c r="E142" s="209"/>
    </row>
    <row r="143" spans="1:5" ht="15" customHeight="1" x14ac:dyDescent="0.2">
      <c r="A143" s="39"/>
      <c r="B143" s="205"/>
      <c r="C143" s="39"/>
      <c r="D143" s="39"/>
      <c r="E143" s="39"/>
    </row>
    <row r="144" spans="1:5" ht="15" customHeight="1" x14ac:dyDescent="0.25">
      <c r="A144" s="40" t="s">
        <v>1</v>
      </c>
      <c r="B144" s="117"/>
      <c r="C144" s="41"/>
      <c r="D144" s="41"/>
      <c r="E144" s="41"/>
    </row>
    <row r="145" spans="1:5" ht="15" customHeight="1" x14ac:dyDescent="0.2">
      <c r="A145" s="42" t="s">
        <v>218</v>
      </c>
      <c r="B145" s="117"/>
      <c r="C145" s="41"/>
      <c r="D145" s="41"/>
      <c r="E145" s="43" t="s">
        <v>46</v>
      </c>
    </row>
    <row r="146" spans="1:5" ht="15" customHeight="1" x14ac:dyDescent="0.25">
      <c r="A146" s="44"/>
      <c r="B146" s="180"/>
      <c r="C146" s="41"/>
      <c r="D146" s="41"/>
      <c r="E146" s="45"/>
    </row>
    <row r="147" spans="1:5" ht="15" customHeight="1" x14ac:dyDescent="0.2">
      <c r="B147" s="46" t="s">
        <v>47</v>
      </c>
      <c r="C147" s="46" t="s">
        <v>48</v>
      </c>
      <c r="D147" s="47" t="s">
        <v>49</v>
      </c>
      <c r="E147" s="46" t="s">
        <v>50</v>
      </c>
    </row>
    <row r="148" spans="1:5" ht="15" customHeight="1" x14ac:dyDescent="0.2">
      <c r="B148" s="49">
        <v>33052</v>
      </c>
      <c r="C148" s="50"/>
      <c r="D148" s="51" t="s">
        <v>51</v>
      </c>
      <c r="E148" s="52">
        <v>117473480</v>
      </c>
    </row>
    <row r="149" spans="1:5" ht="15" customHeight="1" x14ac:dyDescent="0.2">
      <c r="B149" s="53"/>
      <c r="C149" s="54" t="s">
        <v>52</v>
      </c>
      <c r="D149" s="55"/>
      <c r="E149" s="56">
        <f>SUM(E148:E148)</f>
        <v>117473480</v>
      </c>
    </row>
    <row r="150" spans="1:5" ht="15" customHeight="1" x14ac:dyDescent="0.25">
      <c r="A150" s="57"/>
      <c r="B150" s="206"/>
      <c r="C150" s="58"/>
      <c r="D150" s="58"/>
      <c r="E150" s="58"/>
    </row>
    <row r="151" spans="1:5" ht="15" customHeight="1" x14ac:dyDescent="0.25">
      <c r="A151" s="79" t="s">
        <v>17</v>
      </c>
      <c r="B151" s="80"/>
      <c r="C151" s="71"/>
      <c r="D151" s="71"/>
      <c r="E151" s="82"/>
    </row>
    <row r="152" spans="1:5" ht="15" customHeight="1" x14ac:dyDescent="0.2">
      <c r="A152" s="42" t="s">
        <v>218</v>
      </c>
      <c r="B152" s="80"/>
      <c r="C152" s="71"/>
      <c r="D152" s="71"/>
      <c r="E152" s="72" t="s">
        <v>46</v>
      </c>
    </row>
    <row r="153" spans="1:5" ht="15" customHeight="1" x14ac:dyDescent="0.2">
      <c r="A153" s="81"/>
      <c r="B153" s="80"/>
      <c r="C153" s="71"/>
      <c r="D153" s="71"/>
      <c r="E153" s="72"/>
    </row>
    <row r="154" spans="1:5" ht="15" customHeight="1" x14ac:dyDescent="0.2">
      <c r="A154" s="176" t="s">
        <v>219</v>
      </c>
      <c r="E154" s="177">
        <v>117473480</v>
      </c>
    </row>
    <row r="155" spans="1:5" ht="15" customHeight="1" x14ac:dyDescent="0.25">
      <c r="A155" s="57"/>
    </row>
    <row r="156" spans="1:5" ht="15" customHeight="1" x14ac:dyDescent="0.25">
      <c r="A156" s="57"/>
    </row>
    <row r="157" spans="1:5" ht="15" customHeight="1" x14ac:dyDescent="0.25">
      <c r="A157" s="57"/>
    </row>
    <row r="158" spans="1:5" ht="15" customHeight="1" x14ac:dyDescent="0.25">
      <c r="A158" s="57" t="s">
        <v>405</v>
      </c>
    </row>
    <row r="159" spans="1:5" ht="15" customHeight="1" x14ac:dyDescent="0.2">
      <c r="A159" s="210" t="s">
        <v>42</v>
      </c>
      <c r="B159" s="210"/>
      <c r="C159" s="210"/>
      <c r="D159" s="210"/>
      <c r="E159" s="210"/>
    </row>
    <row r="160" spans="1:5" ht="15" customHeight="1" x14ac:dyDescent="0.2">
      <c r="A160" s="210" t="s">
        <v>406</v>
      </c>
      <c r="B160" s="210"/>
      <c r="C160" s="210"/>
      <c r="D160" s="210"/>
      <c r="E160" s="210"/>
    </row>
    <row r="161" spans="1:5" ht="15" customHeight="1" x14ac:dyDescent="0.2">
      <c r="A161" s="211" t="s">
        <v>407</v>
      </c>
      <c r="B161" s="211"/>
      <c r="C161" s="211"/>
      <c r="D161" s="211"/>
      <c r="E161" s="211"/>
    </row>
    <row r="162" spans="1:5" ht="15" customHeight="1" x14ac:dyDescent="0.2">
      <c r="A162" s="211"/>
      <c r="B162" s="211"/>
      <c r="C162" s="211"/>
      <c r="D162" s="211"/>
      <c r="E162" s="211"/>
    </row>
    <row r="163" spans="1:5" ht="15" customHeight="1" x14ac:dyDescent="0.2">
      <c r="A163" s="211"/>
      <c r="B163" s="211"/>
      <c r="C163" s="211"/>
      <c r="D163" s="211"/>
      <c r="E163" s="211"/>
    </row>
    <row r="164" spans="1:5" ht="15" customHeight="1" x14ac:dyDescent="0.2">
      <c r="A164" s="211"/>
      <c r="B164" s="211"/>
      <c r="C164" s="211"/>
      <c r="D164" s="211"/>
      <c r="E164" s="211"/>
    </row>
    <row r="165" spans="1:5" ht="15" customHeight="1" x14ac:dyDescent="0.2">
      <c r="A165" s="211"/>
      <c r="B165" s="211"/>
      <c r="C165" s="211"/>
      <c r="D165" s="211"/>
      <c r="E165" s="211"/>
    </row>
    <row r="166" spans="1:5" ht="15" customHeight="1" x14ac:dyDescent="0.2">
      <c r="A166" s="211"/>
      <c r="B166" s="211"/>
      <c r="C166" s="211"/>
      <c r="D166" s="211"/>
      <c r="E166" s="211"/>
    </row>
    <row r="167" spans="1:5" ht="15" customHeight="1" x14ac:dyDescent="0.2">
      <c r="A167" s="211"/>
      <c r="B167" s="211"/>
      <c r="C167" s="211"/>
      <c r="D167" s="211"/>
      <c r="E167" s="211"/>
    </row>
    <row r="168" spans="1:5" ht="15" customHeight="1" x14ac:dyDescent="0.2">
      <c r="A168" s="115"/>
      <c r="B168" s="116"/>
      <c r="C168" s="115"/>
      <c r="D168" s="115"/>
      <c r="E168" s="115"/>
    </row>
    <row r="169" spans="1:5" ht="15" customHeight="1" x14ac:dyDescent="0.25">
      <c r="A169" s="40" t="s">
        <v>1</v>
      </c>
      <c r="B169" s="117"/>
      <c r="C169" s="41"/>
      <c r="D169" s="41"/>
      <c r="E169" s="41"/>
    </row>
    <row r="170" spans="1:5" ht="15" customHeight="1" x14ac:dyDescent="0.2">
      <c r="A170" s="42" t="s">
        <v>242</v>
      </c>
      <c r="B170" s="41"/>
      <c r="C170" s="41"/>
      <c r="D170" s="41"/>
      <c r="E170" s="43" t="s">
        <v>127</v>
      </c>
    </row>
    <row r="171" spans="1:5" ht="15" customHeight="1" x14ac:dyDescent="0.25">
      <c r="A171" s="82"/>
      <c r="B171" s="83"/>
      <c r="C171" s="71"/>
      <c r="D171" s="71"/>
      <c r="E171" s="84"/>
    </row>
    <row r="172" spans="1:5" ht="15" customHeight="1" x14ac:dyDescent="0.2">
      <c r="B172" s="85" t="s">
        <v>47</v>
      </c>
      <c r="C172" s="85" t="s">
        <v>48</v>
      </c>
      <c r="D172" s="86" t="s">
        <v>49</v>
      </c>
      <c r="E172" s="48" t="s">
        <v>50</v>
      </c>
    </row>
    <row r="173" spans="1:5" ht="15" customHeight="1" x14ac:dyDescent="0.2">
      <c r="B173" s="118">
        <v>106515974</v>
      </c>
      <c r="C173" s="88"/>
      <c r="D173" s="67" t="s">
        <v>66</v>
      </c>
      <c r="E173" s="52">
        <v>574093.21</v>
      </c>
    </row>
    <row r="174" spans="1:5" ht="15" customHeight="1" x14ac:dyDescent="0.2">
      <c r="B174" s="90"/>
      <c r="C174" s="91" t="s">
        <v>52</v>
      </c>
      <c r="D174" s="92"/>
      <c r="E174" s="93">
        <f>SUM(E173:E173)</f>
        <v>574093.21</v>
      </c>
    </row>
    <row r="175" spans="1:5" ht="15" customHeight="1" x14ac:dyDescent="0.2"/>
    <row r="176" spans="1:5" ht="15" customHeight="1" x14ac:dyDescent="0.25">
      <c r="A176" s="79" t="s">
        <v>17</v>
      </c>
      <c r="B176" s="71"/>
      <c r="C176" s="71"/>
      <c r="D176" s="71"/>
      <c r="E176" s="71"/>
    </row>
    <row r="177" spans="1:5" ht="15" customHeight="1" x14ac:dyDescent="0.2">
      <c r="A177" s="81" t="s">
        <v>64</v>
      </c>
      <c r="B177" s="71"/>
      <c r="C177" s="71"/>
      <c r="D177" s="71"/>
      <c r="E177" s="72" t="s">
        <v>65</v>
      </c>
    </row>
    <row r="178" spans="1:5" ht="15" customHeight="1" x14ac:dyDescent="0.25">
      <c r="A178" s="79"/>
      <c r="B178" s="82"/>
      <c r="C178" s="71"/>
      <c r="D178" s="71"/>
      <c r="E178" s="84"/>
    </row>
    <row r="179" spans="1:5" ht="15" customHeight="1" x14ac:dyDescent="0.2">
      <c r="A179" s="111"/>
      <c r="B179" s="111"/>
      <c r="C179" s="85" t="s">
        <v>48</v>
      </c>
      <c r="D179" s="86" t="s">
        <v>54</v>
      </c>
      <c r="E179" s="48" t="s">
        <v>50</v>
      </c>
    </row>
    <row r="180" spans="1:5" ht="15" customHeight="1" x14ac:dyDescent="0.2">
      <c r="A180" s="129"/>
      <c r="B180" s="113"/>
      <c r="C180" s="132">
        <v>6172</v>
      </c>
      <c r="D180" s="101" t="s">
        <v>86</v>
      </c>
      <c r="E180" s="52">
        <v>574093.21</v>
      </c>
    </row>
    <row r="181" spans="1:5" ht="15" customHeight="1" x14ac:dyDescent="0.2">
      <c r="A181" s="130"/>
      <c r="B181" s="151"/>
      <c r="C181" s="91" t="s">
        <v>52</v>
      </c>
      <c r="D181" s="92"/>
      <c r="E181" s="93">
        <f>SUM(E180:E180)</f>
        <v>574093.21</v>
      </c>
    </row>
    <row r="182" spans="1:5" ht="15" customHeight="1" x14ac:dyDescent="0.2"/>
    <row r="183" spans="1:5" ht="15" customHeight="1" x14ac:dyDescent="0.2"/>
    <row r="184" spans="1:5" ht="15" customHeight="1" x14ac:dyDescent="0.25">
      <c r="A184" s="57" t="s">
        <v>408</v>
      </c>
    </row>
    <row r="185" spans="1:5" ht="15" customHeight="1" x14ac:dyDescent="0.2">
      <c r="A185" s="210" t="s">
        <v>42</v>
      </c>
      <c r="B185" s="210"/>
      <c r="C185" s="210"/>
      <c r="D185" s="210"/>
      <c r="E185" s="210"/>
    </row>
    <row r="186" spans="1:5" ht="15" customHeight="1" x14ac:dyDescent="0.2">
      <c r="A186" s="210" t="s">
        <v>406</v>
      </c>
      <c r="B186" s="210"/>
      <c r="C186" s="210"/>
      <c r="D186" s="210"/>
      <c r="E186" s="210"/>
    </row>
    <row r="187" spans="1:5" ht="15" customHeight="1" x14ac:dyDescent="0.2">
      <c r="A187" s="211" t="s">
        <v>409</v>
      </c>
      <c r="B187" s="211"/>
      <c r="C187" s="211"/>
      <c r="D187" s="211"/>
      <c r="E187" s="211"/>
    </row>
    <row r="188" spans="1:5" ht="15" customHeight="1" x14ac:dyDescent="0.2">
      <c r="A188" s="211"/>
      <c r="B188" s="211"/>
      <c r="C188" s="211"/>
      <c r="D188" s="211"/>
      <c r="E188" s="211"/>
    </row>
    <row r="189" spans="1:5" ht="15" customHeight="1" x14ac:dyDescent="0.2">
      <c r="A189" s="211"/>
      <c r="B189" s="211"/>
      <c r="C189" s="211"/>
      <c r="D189" s="211"/>
      <c r="E189" s="211"/>
    </row>
    <row r="190" spans="1:5" ht="15" customHeight="1" x14ac:dyDescent="0.2">
      <c r="A190" s="211"/>
      <c r="B190" s="211"/>
      <c r="C190" s="211"/>
      <c r="D190" s="211"/>
      <c r="E190" s="211"/>
    </row>
    <row r="191" spans="1:5" ht="15" customHeight="1" x14ac:dyDescent="0.2">
      <c r="A191" s="211"/>
      <c r="B191" s="211"/>
      <c r="C191" s="211"/>
      <c r="D191" s="211"/>
      <c r="E191" s="211"/>
    </row>
    <row r="192" spans="1:5" ht="15" customHeight="1" x14ac:dyDescent="0.2">
      <c r="A192" s="211"/>
      <c r="B192" s="211"/>
      <c r="C192" s="211"/>
      <c r="D192" s="211"/>
      <c r="E192" s="211"/>
    </row>
    <row r="193" spans="1:5" ht="15" customHeight="1" x14ac:dyDescent="0.2">
      <c r="A193" s="211"/>
      <c r="B193" s="211"/>
      <c r="C193" s="211"/>
      <c r="D193" s="211"/>
      <c r="E193" s="211"/>
    </row>
    <row r="194" spans="1:5" ht="15" customHeight="1" x14ac:dyDescent="0.2">
      <c r="A194" s="115"/>
      <c r="B194" s="116"/>
      <c r="C194" s="115"/>
      <c r="D194" s="115"/>
      <c r="E194" s="115"/>
    </row>
    <row r="195" spans="1:5" ht="15" customHeight="1" x14ac:dyDescent="0.25">
      <c r="A195" s="40" t="s">
        <v>1</v>
      </c>
      <c r="B195" s="117"/>
      <c r="C195" s="41"/>
      <c r="D195" s="41"/>
      <c r="E195" s="41"/>
    </row>
    <row r="196" spans="1:5" ht="15" customHeight="1" x14ac:dyDescent="0.2">
      <c r="A196" s="42" t="s">
        <v>242</v>
      </c>
      <c r="B196" s="41"/>
      <c r="C196" s="41"/>
      <c r="D196" s="41"/>
      <c r="E196" s="43" t="s">
        <v>127</v>
      </c>
    </row>
    <row r="197" spans="1:5" ht="15" customHeight="1" x14ac:dyDescent="0.25">
      <c r="A197" s="82"/>
      <c r="B197" s="83"/>
      <c r="C197" s="71"/>
      <c r="D197" s="71"/>
      <c r="E197" s="84"/>
    </row>
    <row r="198" spans="1:5" ht="15" customHeight="1" x14ac:dyDescent="0.2">
      <c r="B198" s="85" t="s">
        <v>47</v>
      </c>
      <c r="C198" s="85" t="s">
        <v>48</v>
      </c>
      <c r="D198" s="86" t="s">
        <v>49</v>
      </c>
      <c r="E198" s="48" t="s">
        <v>50</v>
      </c>
    </row>
    <row r="199" spans="1:5" ht="15" customHeight="1" x14ac:dyDescent="0.2">
      <c r="B199" s="118">
        <v>106515974</v>
      </c>
      <c r="C199" s="88"/>
      <c r="D199" s="67" t="s">
        <v>66</v>
      </c>
      <c r="E199" s="52">
        <v>296450</v>
      </c>
    </row>
    <row r="200" spans="1:5" ht="15" customHeight="1" x14ac:dyDescent="0.2">
      <c r="B200" s="90"/>
      <c r="C200" s="91" t="s">
        <v>52</v>
      </c>
      <c r="D200" s="92"/>
      <c r="E200" s="93">
        <f>SUM(E199:E199)</f>
        <v>296450</v>
      </c>
    </row>
    <row r="201" spans="1:5" ht="15" customHeight="1" x14ac:dyDescent="0.2"/>
    <row r="202" spans="1:5" ht="15" customHeight="1" x14ac:dyDescent="0.25">
      <c r="A202" s="79" t="s">
        <v>17</v>
      </c>
      <c r="B202" s="71"/>
      <c r="C202" s="71"/>
      <c r="D202" s="71"/>
      <c r="E202" s="71"/>
    </row>
    <row r="203" spans="1:5" ht="15" customHeight="1" x14ac:dyDescent="0.2">
      <c r="A203" s="81" t="s">
        <v>64</v>
      </c>
      <c r="B203" s="71"/>
      <c r="C203" s="71"/>
      <c r="D203" s="71"/>
      <c r="E203" s="72" t="s">
        <v>65</v>
      </c>
    </row>
    <row r="204" spans="1:5" ht="15" customHeight="1" x14ac:dyDescent="0.25">
      <c r="A204" s="79"/>
      <c r="B204" s="82"/>
      <c r="C204" s="71"/>
      <c r="D204" s="71"/>
      <c r="E204" s="84"/>
    </row>
    <row r="205" spans="1:5" ht="15" customHeight="1" x14ac:dyDescent="0.2">
      <c r="A205" s="111"/>
      <c r="B205" s="111"/>
      <c r="C205" s="85" t="s">
        <v>48</v>
      </c>
      <c r="D205" s="86" t="s">
        <v>54</v>
      </c>
      <c r="E205" s="48" t="s">
        <v>50</v>
      </c>
    </row>
    <row r="206" spans="1:5" ht="15" customHeight="1" x14ac:dyDescent="0.2">
      <c r="A206" s="129"/>
      <c r="B206" s="113"/>
      <c r="C206" s="132">
        <v>6172</v>
      </c>
      <c r="D206" s="101" t="s">
        <v>86</v>
      </c>
      <c r="E206" s="52">
        <v>296450</v>
      </c>
    </row>
    <row r="207" spans="1:5" ht="15" customHeight="1" x14ac:dyDescent="0.2">
      <c r="A207" s="130"/>
      <c r="B207" s="151"/>
      <c r="C207" s="91" t="s">
        <v>52</v>
      </c>
      <c r="D207" s="92"/>
      <c r="E207" s="93">
        <f>SUM(E206:E206)</f>
        <v>296450</v>
      </c>
    </row>
    <row r="208" spans="1:5" ht="15" customHeight="1" x14ac:dyDescent="0.2"/>
    <row r="209" spans="1:5" ht="15" customHeight="1" x14ac:dyDescent="0.2"/>
    <row r="210" spans="1:5" ht="15" customHeight="1" x14ac:dyDescent="0.25">
      <c r="A210" s="57" t="s">
        <v>410</v>
      </c>
    </row>
    <row r="211" spans="1:5" ht="15" customHeight="1" x14ac:dyDescent="0.2">
      <c r="A211" s="210" t="s">
        <v>42</v>
      </c>
      <c r="B211" s="210"/>
      <c r="C211" s="210"/>
      <c r="D211" s="210"/>
      <c r="E211" s="210"/>
    </row>
    <row r="212" spans="1:5" ht="15" customHeight="1" x14ac:dyDescent="0.2">
      <c r="A212" s="210" t="s">
        <v>225</v>
      </c>
      <c r="B212" s="210"/>
      <c r="C212" s="210"/>
      <c r="D212" s="210"/>
      <c r="E212" s="210"/>
    </row>
    <row r="213" spans="1:5" ht="15" customHeight="1" x14ac:dyDescent="0.2">
      <c r="A213" s="211" t="s">
        <v>411</v>
      </c>
      <c r="B213" s="211"/>
      <c r="C213" s="211"/>
      <c r="D213" s="211"/>
      <c r="E213" s="211"/>
    </row>
    <row r="214" spans="1:5" ht="15" customHeight="1" x14ac:dyDescent="0.2">
      <c r="A214" s="211"/>
      <c r="B214" s="211"/>
      <c r="C214" s="211"/>
      <c r="D214" s="211"/>
      <c r="E214" s="211"/>
    </row>
    <row r="215" spans="1:5" ht="15" customHeight="1" x14ac:dyDescent="0.2">
      <c r="A215" s="211"/>
      <c r="B215" s="211"/>
      <c r="C215" s="211"/>
      <c r="D215" s="211"/>
      <c r="E215" s="211"/>
    </row>
    <row r="216" spans="1:5" ht="15" customHeight="1" x14ac:dyDescent="0.2">
      <c r="A216" s="211"/>
      <c r="B216" s="211"/>
      <c r="C216" s="211"/>
      <c r="D216" s="211"/>
      <c r="E216" s="211"/>
    </row>
    <row r="217" spans="1:5" ht="15" customHeight="1" x14ac:dyDescent="0.2">
      <c r="A217" s="211"/>
      <c r="B217" s="211"/>
      <c r="C217" s="211"/>
      <c r="D217" s="211"/>
      <c r="E217" s="211"/>
    </row>
    <row r="218" spans="1:5" ht="15" customHeight="1" x14ac:dyDescent="0.2">
      <c r="A218" s="211"/>
      <c r="B218" s="211"/>
      <c r="C218" s="211"/>
      <c r="D218" s="211"/>
      <c r="E218" s="211"/>
    </row>
    <row r="219" spans="1:5" ht="15" customHeight="1" x14ac:dyDescent="0.2">
      <c r="A219" s="211"/>
      <c r="B219" s="211"/>
      <c r="C219" s="211"/>
      <c r="D219" s="211"/>
      <c r="E219" s="211"/>
    </row>
    <row r="220" spans="1:5" ht="15" customHeight="1" x14ac:dyDescent="0.2">
      <c r="A220" s="115"/>
      <c r="B220" s="116"/>
      <c r="C220" s="115"/>
      <c r="D220" s="115"/>
      <c r="E220" s="115"/>
    </row>
    <row r="221" spans="1:5" ht="15" customHeight="1" x14ac:dyDescent="0.25">
      <c r="A221" s="40" t="s">
        <v>1</v>
      </c>
      <c r="B221" s="117"/>
      <c r="C221" s="41"/>
      <c r="D221" s="41"/>
      <c r="E221" s="41"/>
    </row>
    <row r="222" spans="1:5" ht="15" customHeight="1" x14ac:dyDescent="0.2">
      <c r="A222" s="42" t="s">
        <v>242</v>
      </c>
      <c r="B222" s="41"/>
      <c r="C222" s="41"/>
      <c r="D222" s="41"/>
      <c r="E222" s="43" t="s">
        <v>127</v>
      </c>
    </row>
    <row r="223" spans="1:5" ht="15" customHeight="1" x14ac:dyDescent="0.25">
      <c r="A223" s="82"/>
      <c r="B223" s="83"/>
      <c r="C223" s="71"/>
      <c r="D223" s="71"/>
      <c r="E223" s="84"/>
    </row>
    <row r="224" spans="1:5" ht="15" customHeight="1" x14ac:dyDescent="0.2">
      <c r="B224" s="85" t="s">
        <v>47</v>
      </c>
      <c r="C224" s="85" t="s">
        <v>48</v>
      </c>
      <c r="D224" s="86" t="s">
        <v>49</v>
      </c>
      <c r="E224" s="48" t="s">
        <v>50</v>
      </c>
    </row>
    <row r="225" spans="1:5" ht="15" customHeight="1" x14ac:dyDescent="0.2">
      <c r="B225" s="118">
        <v>107117015</v>
      </c>
      <c r="C225" s="88"/>
      <c r="D225" s="51" t="s">
        <v>51</v>
      </c>
      <c r="E225" s="52">
        <v>2000</v>
      </c>
    </row>
    <row r="226" spans="1:5" ht="15" customHeight="1" x14ac:dyDescent="0.2">
      <c r="B226" s="118">
        <v>107517016</v>
      </c>
      <c r="C226" s="88"/>
      <c r="D226" s="51" t="s">
        <v>51</v>
      </c>
      <c r="E226" s="52">
        <v>34000</v>
      </c>
    </row>
    <row r="227" spans="1:5" ht="15" customHeight="1" x14ac:dyDescent="0.2">
      <c r="B227" s="118">
        <v>107117968</v>
      </c>
      <c r="C227" s="88"/>
      <c r="D227" s="67" t="s">
        <v>66</v>
      </c>
      <c r="E227" s="52">
        <v>493041.2</v>
      </c>
    </row>
    <row r="228" spans="1:5" ht="15" customHeight="1" x14ac:dyDescent="0.2">
      <c r="B228" s="118">
        <v>107517969</v>
      </c>
      <c r="C228" s="88"/>
      <c r="D228" s="67" t="s">
        <v>66</v>
      </c>
      <c r="E228" s="52">
        <v>8381700.4000000004</v>
      </c>
    </row>
    <row r="229" spans="1:5" ht="15" customHeight="1" x14ac:dyDescent="0.2">
      <c r="B229" s="90"/>
      <c r="C229" s="91" t="s">
        <v>52</v>
      </c>
      <c r="D229" s="92"/>
      <c r="E229" s="93">
        <f>SUM(E225:E228)</f>
        <v>8910741.5999999996</v>
      </c>
    </row>
    <row r="230" spans="1:5" ht="15" customHeight="1" x14ac:dyDescent="0.2"/>
    <row r="231" spans="1:5" ht="15" customHeight="1" x14ac:dyDescent="0.25">
      <c r="A231" s="79" t="s">
        <v>17</v>
      </c>
      <c r="B231" s="71"/>
      <c r="C231" s="71"/>
      <c r="D231" s="71"/>
      <c r="E231" s="71"/>
    </row>
    <row r="232" spans="1:5" ht="15" customHeight="1" x14ac:dyDescent="0.2">
      <c r="A232" s="81" t="s">
        <v>64</v>
      </c>
      <c r="B232" s="71"/>
      <c r="C232" s="71"/>
      <c r="D232" s="71"/>
      <c r="E232" s="72" t="s">
        <v>65</v>
      </c>
    </row>
    <row r="233" spans="1:5" ht="15" customHeight="1" x14ac:dyDescent="0.25">
      <c r="A233" s="79"/>
      <c r="B233" s="82"/>
      <c r="C233" s="71"/>
      <c r="D233" s="71"/>
      <c r="E233" s="84"/>
    </row>
    <row r="234" spans="1:5" ht="15" customHeight="1" x14ac:dyDescent="0.2">
      <c r="A234" s="111"/>
      <c r="B234" s="111"/>
      <c r="C234" s="85" t="s">
        <v>48</v>
      </c>
      <c r="D234" s="86" t="s">
        <v>54</v>
      </c>
      <c r="E234" s="48" t="s">
        <v>50</v>
      </c>
    </row>
    <row r="235" spans="1:5" ht="15" customHeight="1" x14ac:dyDescent="0.2">
      <c r="A235" s="129"/>
      <c r="B235" s="113"/>
      <c r="C235" s="132">
        <v>6172</v>
      </c>
      <c r="D235" s="101" t="s">
        <v>86</v>
      </c>
      <c r="E235" s="52">
        <v>8910741.5999999996</v>
      </c>
    </row>
    <row r="236" spans="1:5" ht="15" customHeight="1" x14ac:dyDescent="0.2">
      <c r="A236" s="130"/>
      <c r="B236" s="151"/>
      <c r="C236" s="91" t="s">
        <v>52</v>
      </c>
      <c r="D236" s="92"/>
      <c r="E236" s="93">
        <f>SUM(E235:E235)</f>
        <v>8910741.5999999996</v>
      </c>
    </row>
    <row r="237" spans="1:5" ht="15" customHeight="1" x14ac:dyDescent="0.2"/>
    <row r="238" spans="1:5" ht="15" customHeight="1" x14ac:dyDescent="0.2"/>
    <row r="239" spans="1:5" ht="15" customHeight="1" x14ac:dyDescent="0.25">
      <c r="A239" s="57" t="s">
        <v>412</v>
      </c>
    </row>
    <row r="240" spans="1:5" ht="15" customHeight="1" x14ac:dyDescent="0.2">
      <c r="A240" s="210" t="s">
        <v>42</v>
      </c>
      <c r="B240" s="210"/>
      <c r="C240" s="210"/>
      <c r="D240" s="210"/>
      <c r="E240" s="210"/>
    </row>
    <row r="241" spans="1:5" ht="15" customHeight="1" x14ac:dyDescent="0.2">
      <c r="A241" s="210" t="s">
        <v>406</v>
      </c>
      <c r="B241" s="210"/>
      <c r="C241" s="210"/>
      <c r="D241" s="210"/>
      <c r="E241" s="210"/>
    </row>
    <row r="242" spans="1:5" ht="15" customHeight="1" x14ac:dyDescent="0.2">
      <c r="A242" s="211" t="s">
        <v>413</v>
      </c>
      <c r="B242" s="211"/>
      <c r="C242" s="211"/>
      <c r="D242" s="211"/>
      <c r="E242" s="211"/>
    </row>
    <row r="243" spans="1:5" ht="15" customHeight="1" x14ac:dyDescent="0.2">
      <c r="A243" s="211"/>
      <c r="B243" s="211"/>
      <c r="C243" s="211"/>
      <c r="D243" s="211"/>
      <c r="E243" s="211"/>
    </row>
    <row r="244" spans="1:5" ht="15" customHeight="1" x14ac:dyDescent="0.2">
      <c r="A244" s="211"/>
      <c r="B244" s="211"/>
      <c r="C244" s="211"/>
      <c r="D244" s="211"/>
      <c r="E244" s="211"/>
    </row>
    <row r="245" spans="1:5" ht="15" customHeight="1" x14ac:dyDescent="0.2">
      <c r="A245" s="211"/>
      <c r="B245" s="211"/>
      <c r="C245" s="211"/>
      <c r="D245" s="211"/>
      <c r="E245" s="211"/>
    </row>
    <row r="246" spans="1:5" ht="15" customHeight="1" x14ac:dyDescent="0.2">
      <c r="A246" s="211"/>
      <c r="B246" s="211"/>
      <c r="C246" s="211"/>
      <c r="D246" s="211"/>
      <c r="E246" s="211"/>
    </row>
    <row r="247" spans="1:5" ht="15" customHeight="1" x14ac:dyDescent="0.2">
      <c r="A247" s="211"/>
      <c r="B247" s="211"/>
      <c r="C247" s="211"/>
      <c r="D247" s="211"/>
      <c r="E247" s="211"/>
    </row>
    <row r="248" spans="1:5" ht="15" customHeight="1" x14ac:dyDescent="0.2">
      <c r="A248" s="211"/>
      <c r="B248" s="211"/>
      <c r="C248" s="211"/>
      <c r="D248" s="211"/>
      <c r="E248" s="211"/>
    </row>
    <row r="249" spans="1:5" ht="15" customHeight="1" x14ac:dyDescent="0.2">
      <c r="A249" s="211"/>
      <c r="B249" s="211"/>
      <c r="C249" s="211"/>
      <c r="D249" s="211"/>
      <c r="E249" s="211"/>
    </row>
    <row r="250" spans="1:5" ht="15" customHeight="1" x14ac:dyDescent="0.2">
      <c r="A250" s="115"/>
      <c r="B250" s="116"/>
      <c r="C250" s="115"/>
      <c r="D250" s="115"/>
      <c r="E250" s="115"/>
    </row>
    <row r="251" spans="1:5" ht="15" customHeight="1" x14ac:dyDescent="0.25">
      <c r="A251" s="40" t="s">
        <v>1</v>
      </c>
      <c r="B251" s="117"/>
      <c r="C251" s="41"/>
      <c r="D251" s="41"/>
      <c r="E251" s="41"/>
    </row>
    <row r="252" spans="1:5" ht="15" customHeight="1" x14ac:dyDescent="0.2">
      <c r="A252" s="42" t="s">
        <v>242</v>
      </c>
      <c r="B252" s="41"/>
      <c r="C252" s="41"/>
      <c r="D252" s="41"/>
      <c r="E252" s="43" t="s">
        <v>127</v>
      </c>
    </row>
    <row r="253" spans="1:5" ht="15" customHeight="1" x14ac:dyDescent="0.25">
      <c r="A253" s="82"/>
      <c r="B253" s="83"/>
      <c r="C253" s="71"/>
      <c r="D253" s="71"/>
      <c r="E253" s="84"/>
    </row>
    <row r="254" spans="1:5" ht="15" customHeight="1" x14ac:dyDescent="0.2">
      <c r="B254" s="85" t="s">
        <v>47</v>
      </c>
      <c r="C254" s="85" t="s">
        <v>48</v>
      </c>
      <c r="D254" s="86" t="s">
        <v>49</v>
      </c>
      <c r="E254" s="48" t="s">
        <v>50</v>
      </c>
    </row>
    <row r="255" spans="1:5" ht="15" customHeight="1" x14ac:dyDescent="0.2">
      <c r="B255" s="118">
        <v>106515974</v>
      </c>
      <c r="C255" s="88"/>
      <c r="D255" s="67" t="s">
        <v>66</v>
      </c>
      <c r="E255" s="52">
        <v>8237331.5999999996</v>
      </c>
    </row>
    <row r="256" spans="1:5" ht="15" customHeight="1" x14ac:dyDescent="0.2">
      <c r="B256" s="90"/>
      <c r="C256" s="91" t="s">
        <v>52</v>
      </c>
      <c r="D256" s="92"/>
      <c r="E256" s="93">
        <f>SUM(E255:E255)</f>
        <v>8237331.5999999996</v>
      </c>
    </row>
    <row r="257" spans="1:5" ht="15" customHeight="1" x14ac:dyDescent="0.2"/>
    <row r="258" spans="1:5" ht="15" customHeight="1" x14ac:dyDescent="0.2"/>
    <row r="259" spans="1:5" ht="15" customHeight="1" x14ac:dyDescent="0.2"/>
    <row r="260" spans="1:5" ht="15" customHeight="1" x14ac:dyDescent="0.2"/>
    <row r="261" spans="1:5" ht="15" customHeight="1" x14ac:dyDescent="0.25">
      <c r="A261" s="79" t="s">
        <v>17</v>
      </c>
      <c r="B261" s="71"/>
      <c r="C261" s="71"/>
      <c r="D261" s="71"/>
      <c r="E261" s="71"/>
    </row>
    <row r="262" spans="1:5" ht="15" customHeight="1" x14ac:dyDescent="0.2">
      <c r="A262" s="81" t="s">
        <v>64</v>
      </c>
      <c r="B262" s="71"/>
      <c r="C262" s="71"/>
      <c r="D262" s="71"/>
      <c r="E262" s="72" t="s">
        <v>65</v>
      </c>
    </row>
    <row r="263" spans="1:5" ht="15" customHeight="1" x14ac:dyDescent="0.25">
      <c r="A263" s="79"/>
      <c r="B263" s="82"/>
      <c r="C263" s="71"/>
      <c r="D263" s="71"/>
      <c r="E263" s="84"/>
    </row>
    <row r="264" spans="1:5" ht="15" customHeight="1" x14ac:dyDescent="0.2">
      <c r="A264" s="111"/>
      <c r="B264" s="111"/>
      <c r="C264" s="85" t="s">
        <v>48</v>
      </c>
      <c r="D264" s="86" t="s">
        <v>54</v>
      </c>
      <c r="E264" s="48" t="s">
        <v>50</v>
      </c>
    </row>
    <row r="265" spans="1:5" ht="15" customHeight="1" x14ac:dyDescent="0.2">
      <c r="A265" s="129"/>
      <c r="B265" s="113"/>
      <c r="C265" s="132">
        <v>6409</v>
      </c>
      <c r="D265" s="101" t="s">
        <v>86</v>
      </c>
      <c r="E265" s="52">
        <v>8237331.5999999996</v>
      </c>
    </row>
    <row r="266" spans="1:5" ht="15" customHeight="1" x14ac:dyDescent="0.2">
      <c r="A266" s="130"/>
      <c r="B266" s="151"/>
      <c r="C266" s="91" t="s">
        <v>52</v>
      </c>
      <c r="D266" s="92"/>
      <c r="E266" s="93">
        <f>SUM(E265:E265)</f>
        <v>8237331.5999999996</v>
      </c>
    </row>
    <row r="267" spans="1:5" ht="15" customHeight="1" x14ac:dyDescent="0.2"/>
    <row r="268" spans="1:5" ht="15" customHeight="1" x14ac:dyDescent="0.2"/>
    <row r="269" spans="1:5" ht="15" customHeight="1" x14ac:dyDescent="0.25">
      <c r="A269" s="57" t="s">
        <v>414</v>
      </c>
    </row>
    <row r="270" spans="1:5" ht="15" customHeight="1" x14ac:dyDescent="0.2">
      <c r="A270" s="210" t="s">
        <v>42</v>
      </c>
      <c r="B270" s="210"/>
      <c r="C270" s="210"/>
      <c r="D270" s="210"/>
      <c r="E270" s="210"/>
    </row>
    <row r="271" spans="1:5" ht="15" customHeight="1" x14ac:dyDescent="0.2">
      <c r="A271" s="210" t="s">
        <v>406</v>
      </c>
      <c r="B271" s="210"/>
      <c r="C271" s="210"/>
      <c r="D271" s="210"/>
      <c r="E271" s="210"/>
    </row>
    <row r="272" spans="1:5" ht="15" customHeight="1" x14ac:dyDescent="0.2">
      <c r="A272" s="211" t="s">
        <v>415</v>
      </c>
      <c r="B272" s="211"/>
      <c r="C272" s="211"/>
      <c r="D272" s="211"/>
      <c r="E272" s="211"/>
    </row>
    <row r="273" spans="1:5" ht="15" customHeight="1" x14ac:dyDescent="0.2">
      <c r="A273" s="211"/>
      <c r="B273" s="211"/>
      <c r="C273" s="211"/>
      <c r="D273" s="211"/>
      <c r="E273" s="211"/>
    </row>
    <row r="274" spans="1:5" ht="15" customHeight="1" x14ac:dyDescent="0.2">
      <c r="A274" s="211"/>
      <c r="B274" s="211"/>
      <c r="C274" s="211"/>
      <c r="D274" s="211"/>
      <c r="E274" s="211"/>
    </row>
    <row r="275" spans="1:5" ht="15" customHeight="1" x14ac:dyDescent="0.2">
      <c r="A275" s="211"/>
      <c r="B275" s="211"/>
      <c r="C275" s="211"/>
      <c r="D275" s="211"/>
      <c r="E275" s="211"/>
    </row>
    <row r="276" spans="1:5" ht="15" customHeight="1" x14ac:dyDescent="0.2">
      <c r="A276" s="211"/>
      <c r="B276" s="211"/>
      <c r="C276" s="211"/>
      <c r="D276" s="211"/>
      <c r="E276" s="211"/>
    </row>
    <row r="277" spans="1:5" ht="15" customHeight="1" x14ac:dyDescent="0.2">
      <c r="A277" s="211"/>
      <c r="B277" s="211"/>
      <c r="C277" s="211"/>
      <c r="D277" s="211"/>
      <c r="E277" s="211"/>
    </row>
    <row r="278" spans="1:5" ht="15" customHeight="1" x14ac:dyDescent="0.2">
      <c r="A278" s="211"/>
      <c r="B278" s="211"/>
      <c r="C278" s="211"/>
      <c r="D278" s="211"/>
      <c r="E278" s="211"/>
    </row>
    <row r="279" spans="1:5" ht="15" customHeight="1" x14ac:dyDescent="0.2">
      <c r="A279" s="115"/>
      <c r="B279" s="116"/>
      <c r="C279" s="115"/>
      <c r="D279" s="115"/>
      <c r="E279" s="115"/>
    </row>
    <row r="280" spans="1:5" ht="15" customHeight="1" x14ac:dyDescent="0.25">
      <c r="A280" s="40" t="s">
        <v>1</v>
      </c>
      <c r="B280" s="117"/>
      <c r="C280" s="41"/>
      <c r="D280" s="41"/>
      <c r="E280" s="41"/>
    </row>
    <row r="281" spans="1:5" ht="15" customHeight="1" x14ac:dyDescent="0.2">
      <c r="A281" s="42" t="s">
        <v>242</v>
      </c>
      <c r="B281" s="41"/>
      <c r="C281" s="41"/>
      <c r="D281" s="41"/>
      <c r="E281" s="43" t="s">
        <v>127</v>
      </c>
    </row>
    <row r="282" spans="1:5" ht="15" customHeight="1" x14ac:dyDescent="0.25">
      <c r="A282" s="82"/>
      <c r="B282" s="83"/>
      <c r="C282" s="71"/>
      <c r="D282" s="71"/>
      <c r="E282" s="84"/>
    </row>
    <row r="283" spans="1:5" ht="15" customHeight="1" x14ac:dyDescent="0.2">
      <c r="B283" s="85" t="s">
        <v>47</v>
      </c>
      <c r="C283" s="85" t="s">
        <v>48</v>
      </c>
      <c r="D283" s="86" t="s">
        <v>49</v>
      </c>
      <c r="E283" s="48" t="s">
        <v>50</v>
      </c>
    </row>
    <row r="284" spans="1:5" ht="15" customHeight="1" x14ac:dyDescent="0.2">
      <c r="B284" s="118">
        <v>106515974</v>
      </c>
      <c r="C284" s="88"/>
      <c r="D284" s="67" t="s">
        <v>66</v>
      </c>
      <c r="E284" s="52">
        <v>2901668.8</v>
      </c>
    </row>
    <row r="285" spans="1:5" ht="15" customHeight="1" x14ac:dyDescent="0.2">
      <c r="B285" s="90"/>
      <c r="C285" s="91" t="s">
        <v>52</v>
      </c>
      <c r="D285" s="92"/>
      <c r="E285" s="93">
        <f>SUM(E284:E284)</f>
        <v>2901668.8</v>
      </c>
    </row>
    <row r="286" spans="1:5" ht="15" customHeight="1" x14ac:dyDescent="0.2"/>
    <row r="287" spans="1:5" ht="15" customHeight="1" x14ac:dyDescent="0.25">
      <c r="A287" s="79" t="s">
        <v>17</v>
      </c>
      <c r="B287" s="71"/>
      <c r="C287" s="71"/>
      <c r="D287" s="71"/>
      <c r="E287" s="71"/>
    </row>
    <row r="288" spans="1:5" ht="15" customHeight="1" x14ac:dyDescent="0.2">
      <c r="A288" s="81" t="s">
        <v>64</v>
      </c>
      <c r="B288" s="71"/>
      <c r="C288" s="71"/>
      <c r="D288" s="71"/>
      <c r="E288" s="72" t="s">
        <v>65</v>
      </c>
    </row>
    <row r="289" spans="1:5" ht="15" customHeight="1" x14ac:dyDescent="0.25">
      <c r="A289" s="79"/>
      <c r="B289" s="82"/>
      <c r="C289" s="71"/>
      <c r="D289" s="71"/>
      <c r="E289" s="84"/>
    </row>
    <row r="290" spans="1:5" ht="15" customHeight="1" x14ac:dyDescent="0.2">
      <c r="A290" s="111"/>
      <c r="B290" s="111"/>
      <c r="C290" s="85" t="s">
        <v>48</v>
      </c>
      <c r="D290" s="86" t="s">
        <v>54</v>
      </c>
      <c r="E290" s="48" t="s">
        <v>50</v>
      </c>
    </row>
    <row r="291" spans="1:5" ht="15" customHeight="1" x14ac:dyDescent="0.2">
      <c r="A291" s="129"/>
      <c r="B291" s="113"/>
      <c r="C291" s="132">
        <v>6409</v>
      </c>
      <c r="D291" s="101" t="s">
        <v>86</v>
      </c>
      <c r="E291" s="52">
        <v>2901668.8</v>
      </c>
    </row>
    <row r="292" spans="1:5" ht="15" customHeight="1" x14ac:dyDescent="0.2">
      <c r="A292" s="130"/>
      <c r="B292" s="151"/>
      <c r="C292" s="91" t="s">
        <v>52</v>
      </c>
      <c r="D292" s="92"/>
      <c r="E292" s="93">
        <f>SUM(E291:E291)</f>
        <v>2901668.8</v>
      </c>
    </row>
    <row r="293" spans="1:5" ht="15" customHeight="1" x14ac:dyDescent="0.2"/>
    <row r="294" spans="1:5" ht="15" customHeight="1" x14ac:dyDescent="0.2"/>
    <row r="295" spans="1:5" ht="15" customHeight="1" x14ac:dyDescent="0.25">
      <c r="A295" s="57" t="s">
        <v>416</v>
      </c>
    </row>
    <row r="296" spans="1:5" ht="15" customHeight="1" x14ac:dyDescent="0.2">
      <c r="A296" s="214" t="s">
        <v>42</v>
      </c>
      <c r="B296" s="214"/>
      <c r="C296" s="214"/>
      <c r="D296" s="214"/>
      <c r="E296" s="214"/>
    </row>
    <row r="297" spans="1:5" ht="15" customHeight="1" x14ac:dyDescent="0.2">
      <c r="A297" s="210" t="s">
        <v>71</v>
      </c>
      <c r="B297" s="210"/>
      <c r="C297" s="210"/>
      <c r="D297" s="210"/>
      <c r="E297" s="210"/>
    </row>
    <row r="298" spans="1:5" ht="15" customHeight="1" x14ac:dyDescent="0.2">
      <c r="A298" s="209" t="s">
        <v>417</v>
      </c>
      <c r="B298" s="209"/>
      <c r="C298" s="209"/>
      <c r="D298" s="209"/>
      <c r="E298" s="209"/>
    </row>
    <row r="299" spans="1:5" ht="15" customHeight="1" x14ac:dyDescent="0.2">
      <c r="A299" s="209"/>
      <c r="B299" s="209"/>
      <c r="C299" s="209"/>
      <c r="D299" s="209"/>
      <c r="E299" s="209"/>
    </row>
    <row r="300" spans="1:5" ht="15" customHeight="1" x14ac:dyDescent="0.2">
      <c r="A300" s="209"/>
      <c r="B300" s="209"/>
      <c r="C300" s="209"/>
      <c r="D300" s="209"/>
      <c r="E300" s="209"/>
    </row>
    <row r="301" spans="1:5" ht="15" customHeight="1" x14ac:dyDescent="0.2">
      <c r="A301" s="209"/>
      <c r="B301" s="209"/>
      <c r="C301" s="209"/>
      <c r="D301" s="209"/>
      <c r="E301" s="209"/>
    </row>
    <row r="302" spans="1:5" ht="15" customHeight="1" x14ac:dyDescent="0.2">
      <c r="A302" s="209"/>
      <c r="B302" s="209"/>
      <c r="C302" s="209"/>
      <c r="D302" s="209"/>
      <c r="E302" s="209"/>
    </row>
    <row r="303" spans="1:5" ht="15" customHeight="1" x14ac:dyDescent="0.2">
      <c r="A303" s="209"/>
      <c r="B303" s="209"/>
      <c r="C303" s="209"/>
      <c r="D303" s="209"/>
      <c r="E303" s="209"/>
    </row>
    <row r="304" spans="1:5" ht="15" customHeight="1" x14ac:dyDescent="0.2">
      <c r="A304" s="209"/>
      <c r="B304" s="209"/>
      <c r="C304" s="209"/>
      <c r="D304" s="209"/>
      <c r="E304" s="209"/>
    </row>
    <row r="305" spans="1:5" ht="15" customHeight="1" x14ac:dyDescent="0.2"/>
    <row r="306" spans="1:5" ht="15" customHeight="1" x14ac:dyDescent="0.25">
      <c r="A306" s="40" t="s">
        <v>1</v>
      </c>
      <c r="B306" s="71"/>
      <c r="C306" s="71"/>
      <c r="D306" s="71"/>
      <c r="E306" s="71"/>
    </row>
    <row r="307" spans="1:5" ht="15" customHeight="1" x14ac:dyDescent="0.2">
      <c r="A307" s="105" t="s">
        <v>73</v>
      </c>
      <c r="B307" s="71"/>
      <c r="C307" s="71"/>
      <c r="D307" s="71"/>
      <c r="E307" s="72" t="s">
        <v>74</v>
      </c>
    </row>
    <row r="308" spans="1:5" ht="15" customHeight="1" x14ac:dyDescent="0.25">
      <c r="A308" s="79"/>
      <c r="B308" s="82"/>
      <c r="C308" s="71"/>
      <c r="D308" s="71"/>
      <c r="E308" s="84"/>
    </row>
    <row r="309" spans="1:5" ht="15" customHeight="1" x14ac:dyDescent="0.2">
      <c r="B309" s="85" t="s">
        <v>47</v>
      </c>
      <c r="C309" s="85" t="s">
        <v>48</v>
      </c>
      <c r="D309" s="86" t="s">
        <v>49</v>
      </c>
      <c r="E309" s="46" t="s">
        <v>50</v>
      </c>
    </row>
    <row r="310" spans="1:5" ht="15" customHeight="1" x14ac:dyDescent="0.2">
      <c r="B310" s="106">
        <v>106515974</v>
      </c>
      <c r="C310" s="107"/>
      <c r="D310" s="67" t="s">
        <v>66</v>
      </c>
      <c r="E310" s="108">
        <v>4196895.62</v>
      </c>
    </row>
    <row r="311" spans="1:5" ht="15" customHeight="1" x14ac:dyDescent="0.2">
      <c r="B311" s="87"/>
      <c r="C311" s="91" t="s">
        <v>52</v>
      </c>
      <c r="D311" s="92"/>
      <c r="E311" s="93">
        <f>SUM(E310:E310)</f>
        <v>4196895.62</v>
      </c>
    </row>
    <row r="312" spans="1:5" ht="15" customHeight="1" x14ac:dyDescent="0.2"/>
    <row r="313" spans="1:5" ht="15" customHeight="1" x14ac:dyDescent="0.2"/>
    <row r="314" spans="1:5" ht="15" customHeight="1" x14ac:dyDescent="0.25">
      <c r="A314" s="79" t="s">
        <v>17</v>
      </c>
      <c r="B314" s="71"/>
      <c r="C314" s="71"/>
      <c r="D314" s="71"/>
      <c r="E314" s="71"/>
    </row>
    <row r="315" spans="1:5" ht="15" customHeight="1" x14ac:dyDescent="0.2">
      <c r="A315" s="105" t="s">
        <v>73</v>
      </c>
      <c r="B315" s="71"/>
      <c r="C315" s="71"/>
      <c r="D315" s="71"/>
      <c r="E315" s="72" t="s">
        <v>74</v>
      </c>
    </row>
    <row r="316" spans="1:5" ht="15" customHeight="1" x14ac:dyDescent="0.25">
      <c r="A316" s="79"/>
      <c r="B316" s="82"/>
      <c r="C316" s="71"/>
      <c r="D316" s="71"/>
      <c r="E316" s="84"/>
    </row>
    <row r="317" spans="1:5" ht="15" customHeight="1" x14ac:dyDescent="0.2">
      <c r="A317" s="110"/>
      <c r="B317" s="111"/>
      <c r="C317" s="85" t="s">
        <v>48</v>
      </c>
      <c r="D317" s="86" t="s">
        <v>54</v>
      </c>
      <c r="E317" s="46" t="s">
        <v>50</v>
      </c>
    </row>
    <row r="318" spans="1:5" ht="15" customHeight="1" x14ac:dyDescent="0.2">
      <c r="A318" s="112"/>
      <c r="B318" s="113"/>
      <c r="C318" s="107">
        <v>3713</v>
      </c>
      <c r="D318" s="101" t="s">
        <v>69</v>
      </c>
      <c r="E318" s="108">
        <v>4196895.62</v>
      </c>
    </row>
    <row r="319" spans="1:5" ht="15" customHeight="1" x14ac:dyDescent="0.2">
      <c r="A319" s="99"/>
      <c r="B319" s="114"/>
      <c r="C319" s="91" t="s">
        <v>52</v>
      </c>
      <c r="D319" s="92"/>
      <c r="E319" s="93">
        <f>SUM(E318:E318)</f>
        <v>4196895.62</v>
      </c>
    </row>
    <row r="320" spans="1:5" ht="15" customHeight="1" x14ac:dyDescent="0.2"/>
    <row r="321" spans="1:5" ht="15" customHeight="1" x14ac:dyDescent="0.2"/>
    <row r="322" spans="1:5" ht="15" customHeight="1" x14ac:dyDescent="0.25">
      <c r="A322" s="57" t="s">
        <v>418</v>
      </c>
    </row>
    <row r="323" spans="1:5" ht="15" customHeight="1" x14ac:dyDescent="0.2">
      <c r="A323" s="210" t="s">
        <v>104</v>
      </c>
      <c r="B323" s="210"/>
      <c r="C323" s="210"/>
      <c r="D323" s="210"/>
      <c r="E323" s="210"/>
    </row>
    <row r="324" spans="1:5" ht="15" customHeight="1" x14ac:dyDescent="0.2">
      <c r="A324" s="209" t="s">
        <v>419</v>
      </c>
      <c r="B324" s="209"/>
      <c r="C324" s="209"/>
      <c r="D324" s="209"/>
      <c r="E324" s="209"/>
    </row>
    <row r="325" spans="1:5" ht="15" customHeight="1" x14ac:dyDescent="0.2">
      <c r="A325" s="209"/>
      <c r="B325" s="209"/>
      <c r="C325" s="209"/>
      <c r="D325" s="209"/>
      <c r="E325" s="209"/>
    </row>
    <row r="326" spans="1:5" ht="15" customHeight="1" x14ac:dyDescent="0.2">
      <c r="A326" s="209"/>
      <c r="B326" s="209"/>
      <c r="C326" s="209"/>
      <c r="D326" s="209"/>
      <c r="E326" s="209"/>
    </row>
    <row r="327" spans="1:5" ht="15" customHeight="1" x14ac:dyDescent="0.2">
      <c r="A327" s="209"/>
      <c r="B327" s="209"/>
      <c r="C327" s="209"/>
      <c r="D327" s="209"/>
      <c r="E327" s="209"/>
    </row>
    <row r="328" spans="1:5" ht="15" customHeight="1" x14ac:dyDescent="0.2">
      <c r="A328" s="209"/>
      <c r="B328" s="209"/>
      <c r="C328" s="209"/>
      <c r="D328" s="209"/>
      <c r="E328" s="209"/>
    </row>
    <row r="329" spans="1:5" ht="15" customHeight="1" x14ac:dyDescent="0.2">
      <c r="A329" s="209"/>
      <c r="B329" s="209"/>
      <c r="C329" s="209"/>
      <c r="D329" s="209"/>
      <c r="E329" s="209"/>
    </row>
    <row r="330" spans="1:5" ht="15" customHeight="1" x14ac:dyDescent="0.2">
      <c r="A330" s="209"/>
      <c r="B330" s="209"/>
      <c r="C330" s="209"/>
      <c r="D330" s="209"/>
      <c r="E330" s="209"/>
    </row>
    <row r="331" spans="1:5" ht="15" customHeight="1" x14ac:dyDescent="0.2">
      <c r="A331" s="209"/>
      <c r="B331" s="209"/>
      <c r="C331" s="209"/>
      <c r="D331" s="209"/>
      <c r="E331" s="209"/>
    </row>
    <row r="332" spans="1:5" ht="15" customHeight="1" x14ac:dyDescent="0.2">
      <c r="A332" s="209"/>
      <c r="B332" s="209"/>
      <c r="C332" s="209"/>
      <c r="D332" s="209"/>
      <c r="E332" s="209"/>
    </row>
    <row r="333" spans="1:5" ht="15" customHeight="1" x14ac:dyDescent="0.2"/>
    <row r="334" spans="1:5" ht="15" customHeight="1" x14ac:dyDescent="0.25">
      <c r="A334" s="40" t="s">
        <v>1</v>
      </c>
      <c r="B334" s="41"/>
      <c r="C334" s="41"/>
      <c r="D334" s="41"/>
      <c r="E334" s="41"/>
    </row>
    <row r="335" spans="1:5" ht="15" customHeight="1" x14ac:dyDescent="0.2">
      <c r="A335" s="42" t="s">
        <v>218</v>
      </c>
      <c r="B335" s="41"/>
      <c r="C335" s="41"/>
      <c r="D335" s="41"/>
      <c r="E335" s="43" t="s">
        <v>46</v>
      </c>
    </row>
    <row r="336" spans="1:5" ht="15" customHeight="1" x14ac:dyDescent="0.25">
      <c r="A336" s="44"/>
      <c r="B336" s="40"/>
      <c r="C336" s="41"/>
      <c r="D336" s="41"/>
      <c r="E336" s="45"/>
    </row>
    <row r="337" spans="1:5" ht="15" customHeight="1" x14ac:dyDescent="0.2">
      <c r="B337" s="46" t="s">
        <v>47</v>
      </c>
      <c r="C337" s="46" t="s">
        <v>48</v>
      </c>
      <c r="D337" s="47" t="s">
        <v>49</v>
      </c>
      <c r="E337" s="46" t="s">
        <v>50</v>
      </c>
    </row>
    <row r="338" spans="1:5" ht="15" customHeight="1" x14ac:dyDescent="0.2">
      <c r="B338" s="49">
        <v>33024</v>
      </c>
      <c r="C338" s="50"/>
      <c r="D338" s="51" t="s">
        <v>51</v>
      </c>
      <c r="E338" s="52">
        <v>-40990</v>
      </c>
    </row>
    <row r="339" spans="1:5" ht="15" customHeight="1" x14ac:dyDescent="0.2">
      <c r="B339" s="53"/>
      <c r="C339" s="54" t="s">
        <v>52</v>
      </c>
      <c r="D339" s="55"/>
      <c r="E339" s="56">
        <f>SUM(E338:E338)</f>
        <v>-40990</v>
      </c>
    </row>
    <row r="340" spans="1:5" ht="15" customHeight="1" x14ac:dyDescent="0.25">
      <c r="A340" s="57"/>
      <c r="B340" s="58"/>
      <c r="C340" s="58"/>
      <c r="D340" s="58"/>
      <c r="E340" s="58"/>
    </row>
    <row r="341" spans="1:5" ht="15" customHeight="1" x14ac:dyDescent="0.25">
      <c r="A341" s="40" t="s">
        <v>17</v>
      </c>
      <c r="B341" s="41"/>
      <c r="C341" s="41"/>
      <c r="D341" s="41"/>
      <c r="E341" s="44"/>
    </row>
    <row r="342" spans="1:5" ht="15" customHeight="1" x14ac:dyDescent="0.2">
      <c r="A342" s="42" t="s">
        <v>218</v>
      </c>
      <c r="B342" s="41"/>
      <c r="C342" s="41"/>
      <c r="D342" s="41"/>
      <c r="E342" s="43" t="s">
        <v>46</v>
      </c>
    </row>
    <row r="343" spans="1:5" ht="15" customHeight="1" x14ac:dyDescent="0.2">
      <c r="A343" s="44"/>
      <c r="B343" s="123"/>
      <c r="C343" s="41"/>
      <c r="D343" s="58"/>
      <c r="E343" s="124"/>
    </row>
    <row r="344" spans="1:5" ht="15" customHeight="1" x14ac:dyDescent="0.2">
      <c r="B344" s="97"/>
      <c r="C344" s="46" t="s">
        <v>48</v>
      </c>
      <c r="D344" s="65" t="s">
        <v>54</v>
      </c>
      <c r="E344" s="46" t="s">
        <v>50</v>
      </c>
    </row>
    <row r="345" spans="1:5" ht="15" customHeight="1" x14ac:dyDescent="0.2">
      <c r="B345" s="122"/>
      <c r="C345" s="66">
        <v>3113</v>
      </c>
      <c r="D345" s="69" t="s">
        <v>56</v>
      </c>
      <c r="E345" s="68">
        <v>-40990</v>
      </c>
    </row>
    <row r="346" spans="1:5" ht="15" customHeight="1" x14ac:dyDescent="0.2">
      <c r="B346" s="61"/>
      <c r="C346" s="54" t="s">
        <v>52</v>
      </c>
      <c r="D346" s="63"/>
      <c r="E346" s="64">
        <f>SUM(E345:E345)</f>
        <v>-40990</v>
      </c>
    </row>
    <row r="347" spans="1:5" ht="15" customHeight="1" x14ac:dyDescent="0.2"/>
    <row r="348" spans="1:5" ht="15" customHeight="1" x14ac:dyDescent="0.2"/>
    <row r="349" spans="1:5" ht="15" customHeight="1" x14ac:dyDescent="0.25">
      <c r="A349" s="57" t="s">
        <v>420</v>
      </c>
    </row>
    <row r="350" spans="1:5" ht="15" customHeight="1" x14ac:dyDescent="0.2">
      <c r="A350" s="210" t="s">
        <v>42</v>
      </c>
      <c r="B350" s="210"/>
      <c r="C350" s="210"/>
      <c r="D350" s="210"/>
      <c r="E350" s="210"/>
    </row>
    <row r="351" spans="1:5" ht="15" customHeight="1" x14ac:dyDescent="0.2">
      <c r="A351" s="209" t="s">
        <v>421</v>
      </c>
      <c r="B351" s="209"/>
      <c r="C351" s="209"/>
      <c r="D351" s="209"/>
      <c r="E351" s="209"/>
    </row>
    <row r="352" spans="1:5" ht="15" customHeight="1" x14ac:dyDescent="0.2">
      <c r="A352" s="209"/>
      <c r="B352" s="209"/>
      <c r="C352" s="209"/>
      <c r="D352" s="209"/>
      <c r="E352" s="209"/>
    </row>
    <row r="353" spans="1:5" ht="15" customHeight="1" x14ac:dyDescent="0.2">
      <c r="A353" s="209"/>
      <c r="B353" s="209"/>
      <c r="C353" s="209"/>
      <c r="D353" s="209"/>
      <c r="E353" s="209"/>
    </row>
    <row r="354" spans="1:5" ht="15" customHeight="1" x14ac:dyDescent="0.2">
      <c r="A354" s="209"/>
      <c r="B354" s="209"/>
      <c r="C354" s="209"/>
      <c r="D354" s="209"/>
      <c r="E354" s="209"/>
    </row>
    <row r="355" spans="1:5" ht="15" customHeight="1" x14ac:dyDescent="0.2">
      <c r="A355" s="209"/>
      <c r="B355" s="209"/>
      <c r="C355" s="209"/>
      <c r="D355" s="209"/>
      <c r="E355" s="209"/>
    </row>
    <row r="356" spans="1:5" ht="15" customHeight="1" x14ac:dyDescent="0.2">
      <c r="A356" s="209"/>
      <c r="B356" s="209"/>
      <c r="C356" s="209"/>
      <c r="D356" s="209"/>
      <c r="E356" s="209"/>
    </row>
    <row r="357" spans="1:5" ht="15" customHeight="1" x14ac:dyDescent="0.2">
      <c r="A357" s="209"/>
      <c r="B357" s="209"/>
      <c r="C357" s="209"/>
      <c r="D357" s="209"/>
      <c r="E357" s="209"/>
    </row>
    <row r="358" spans="1:5" ht="15" customHeight="1" x14ac:dyDescent="0.2">
      <c r="A358" s="209"/>
      <c r="B358" s="209"/>
      <c r="C358" s="209"/>
      <c r="D358" s="209"/>
      <c r="E358" s="209"/>
    </row>
    <row r="359" spans="1:5" ht="15" customHeight="1" x14ac:dyDescent="0.2"/>
    <row r="360" spans="1:5" ht="15" customHeight="1" x14ac:dyDescent="0.2"/>
    <row r="361" spans="1:5" ht="15" customHeight="1" x14ac:dyDescent="0.2"/>
    <row r="362" spans="1:5" ht="15" customHeight="1" x14ac:dyDescent="0.2"/>
    <row r="363" spans="1:5" ht="15" customHeight="1" x14ac:dyDescent="0.2"/>
    <row r="364" spans="1:5" ht="15" customHeight="1" x14ac:dyDescent="0.2"/>
    <row r="365" spans="1:5" ht="15" customHeight="1" x14ac:dyDescent="0.2"/>
    <row r="366" spans="1:5" ht="15" customHeight="1" x14ac:dyDescent="0.25">
      <c r="A366" s="79" t="s">
        <v>1</v>
      </c>
      <c r="B366" s="71"/>
      <c r="C366" s="71"/>
      <c r="D366" s="71"/>
      <c r="E366" s="71"/>
    </row>
    <row r="367" spans="1:5" ht="15" customHeight="1" x14ac:dyDescent="0.2">
      <c r="A367" s="81" t="s">
        <v>64</v>
      </c>
      <c r="B367" s="71"/>
      <c r="C367" s="71"/>
      <c r="D367" s="71"/>
      <c r="E367" s="72" t="s">
        <v>65</v>
      </c>
    </row>
    <row r="368" spans="1:5" ht="15" customHeight="1" x14ac:dyDescent="0.25">
      <c r="A368" s="82"/>
      <c r="B368" s="79"/>
      <c r="C368" s="71"/>
      <c r="D368" s="71"/>
      <c r="E368" s="84"/>
    </row>
    <row r="369" spans="1:5" ht="15" customHeight="1" x14ac:dyDescent="0.2">
      <c r="B369" s="97"/>
      <c r="C369" s="85" t="s">
        <v>48</v>
      </c>
      <c r="D369" s="86" t="s">
        <v>49</v>
      </c>
      <c r="E369" s="48" t="s">
        <v>50</v>
      </c>
    </row>
    <row r="370" spans="1:5" ht="15" customHeight="1" x14ac:dyDescent="0.2">
      <c r="B370" s="129"/>
      <c r="C370" s="126">
        <v>6172</v>
      </c>
      <c r="D370" s="101" t="s">
        <v>89</v>
      </c>
      <c r="E370" s="108">
        <v>49562</v>
      </c>
    </row>
    <row r="371" spans="1:5" ht="15" customHeight="1" x14ac:dyDescent="0.2">
      <c r="B371" s="129"/>
      <c r="C371" s="91" t="s">
        <v>52</v>
      </c>
      <c r="D371" s="92"/>
      <c r="E371" s="93">
        <f>SUM(E370:E370)</f>
        <v>49562</v>
      </c>
    </row>
    <row r="372" spans="1:5" ht="15" customHeight="1" x14ac:dyDescent="0.2"/>
    <row r="373" spans="1:5" ht="15" customHeight="1" x14ac:dyDescent="0.25">
      <c r="A373" s="79" t="s">
        <v>17</v>
      </c>
      <c r="B373" s="71"/>
      <c r="C373" s="71"/>
      <c r="D373" s="71"/>
      <c r="E373" s="71"/>
    </row>
    <row r="374" spans="1:5" ht="15" customHeight="1" x14ac:dyDescent="0.2">
      <c r="A374" s="81" t="s">
        <v>90</v>
      </c>
      <c r="B374" s="127"/>
      <c r="C374" s="127"/>
      <c r="D374" s="127"/>
      <c r="E374" s="82" t="s">
        <v>91</v>
      </c>
    </row>
    <row r="375" spans="1:5" ht="15" customHeight="1" x14ac:dyDescent="0.25">
      <c r="A375" s="79"/>
      <c r="B375" s="82"/>
      <c r="C375" s="71"/>
      <c r="D375" s="71"/>
      <c r="E375" s="84"/>
    </row>
    <row r="376" spans="1:5" ht="15" customHeight="1" x14ac:dyDescent="0.2">
      <c r="A376" s="111"/>
      <c r="B376" s="46" t="s">
        <v>47</v>
      </c>
      <c r="C376" s="85" t="s">
        <v>48</v>
      </c>
      <c r="D376" s="128" t="s">
        <v>49</v>
      </c>
      <c r="E376" s="48" t="s">
        <v>50</v>
      </c>
    </row>
    <row r="377" spans="1:5" ht="15" customHeight="1" x14ac:dyDescent="0.2">
      <c r="A377" s="129"/>
      <c r="B377" s="125">
        <v>305</v>
      </c>
      <c r="C377" s="100"/>
      <c r="D377" s="60" t="s">
        <v>92</v>
      </c>
      <c r="E377" s="108">
        <v>49562</v>
      </c>
    </row>
    <row r="378" spans="1:5" ht="15" customHeight="1" x14ac:dyDescent="0.2">
      <c r="A378" s="130"/>
      <c r="B378" s="131"/>
      <c r="C378" s="91" t="s">
        <v>52</v>
      </c>
      <c r="D378" s="103"/>
      <c r="E378" s="104">
        <f>SUM(E377:E377)</f>
        <v>49562</v>
      </c>
    </row>
    <row r="379" spans="1:5" ht="15" customHeight="1" x14ac:dyDescent="0.2"/>
    <row r="380" spans="1:5" ht="15" customHeight="1" x14ac:dyDescent="0.2"/>
    <row r="381" spans="1:5" ht="15" customHeight="1" x14ac:dyDescent="0.25">
      <c r="A381" s="57" t="s">
        <v>422</v>
      </c>
    </row>
    <row r="382" spans="1:5" ht="15" customHeight="1" x14ac:dyDescent="0.2">
      <c r="A382" s="212" t="s">
        <v>110</v>
      </c>
      <c r="B382" s="212"/>
      <c r="C382" s="212"/>
      <c r="D382" s="212"/>
      <c r="E382" s="212"/>
    </row>
    <row r="383" spans="1:5" ht="15" customHeight="1" x14ac:dyDescent="0.2">
      <c r="A383" s="212"/>
      <c r="B383" s="212"/>
      <c r="C383" s="212"/>
      <c r="D383" s="212"/>
      <c r="E383" s="212"/>
    </row>
    <row r="384" spans="1:5" ht="15" customHeight="1" x14ac:dyDescent="0.2">
      <c r="A384" s="209" t="s">
        <v>423</v>
      </c>
      <c r="B384" s="209"/>
      <c r="C384" s="209"/>
      <c r="D384" s="209"/>
      <c r="E384" s="209"/>
    </row>
    <row r="385" spans="1:5" ht="15" customHeight="1" x14ac:dyDescent="0.2">
      <c r="A385" s="209"/>
      <c r="B385" s="209"/>
      <c r="C385" s="209"/>
      <c r="D385" s="209"/>
      <c r="E385" s="209"/>
    </row>
    <row r="386" spans="1:5" ht="15" customHeight="1" x14ac:dyDescent="0.2">
      <c r="A386" s="209"/>
      <c r="B386" s="209"/>
      <c r="C386" s="209"/>
      <c r="D386" s="209"/>
      <c r="E386" s="209"/>
    </row>
    <row r="387" spans="1:5" ht="15" customHeight="1" x14ac:dyDescent="0.2">
      <c r="A387" s="209"/>
      <c r="B387" s="209"/>
      <c r="C387" s="209"/>
      <c r="D387" s="209"/>
      <c r="E387" s="209"/>
    </row>
    <row r="388" spans="1:5" ht="15" customHeight="1" x14ac:dyDescent="0.2">
      <c r="A388" s="209"/>
      <c r="B388" s="209"/>
      <c r="C388" s="209"/>
      <c r="D388" s="209"/>
      <c r="E388" s="209"/>
    </row>
    <row r="389" spans="1:5" ht="15" customHeight="1" x14ac:dyDescent="0.2">
      <c r="A389" s="209"/>
      <c r="B389" s="209"/>
      <c r="C389" s="209"/>
      <c r="D389" s="209"/>
      <c r="E389" s="209"/>
    </row>
    <row r="390" spans="1:5" ht="15" customHeight="1" x14ac:dyDescent="0.2">
      <c r="A390" s="209"/>
      <c r="B390" s="209"/>
      <c r="C390" s="209"/>
      <c r="D390" s="209"/>
      <c r="E390" s="209"/>
    </row>
    <row r="391" spans="1:5" ht="15" customHeight="1" x14ac:dyDescent="0.2">
      <c r="A391" s="209"/>
      <c r="B391" s="209"/>
      <c r="C391" s="209"/>
      <c r="D391" s="209"/>
      <c r="E391" s="209"/>
    </row>
    <row r="392" spans="1:5" ht="15" customHeight="1" x14ac:dyDescent="0.2">
      <c r="A392" s="209"/>
      <c r="B392" s="209"/>
      <c r="C392" s="209"/>
      <c r="D392" s="209"/>
      <c r="E392" s="209"/>
    </row>
    <row r="393" spans="1:5" ht="15" customHeight="1" x14ac:dyDescent="0.2"/>
    <row r="394" spans="1:5" ht="15" customHeight="1" x14ac:dyDescent="0.25">
      <c r="A394" s="40" t="s">
        <v>17</v>
      </c>
      <c r="B394" s="41"/>
      <c r="C394" s="41"/>
      <c r="D394" s="41"/>
      <c r="E394" s="41"/>
    </row>
    <row r="395" spans="1:5" ht="15" customHeight="1" x14ac:dyDescent="0.2">
      <c r="A395" s="42" t="s">
        <v>64</v>
      </c>
      <c r="B395" s="41"/>
      <c r="C395" s="41"/>
      <c r="D395" s="41"/>
      <c r="E395" s="43" t="s">
        <v>65</v>
      </c>
    </row>
    <row r="396" spans="1:5" ht="15" customHeight="1" x14ac:dyDescent="0.25">
      <c r="A396" s="40"/>
      <c r="B396" s="73"/>
      <c r="C396" s="41"/>
      <c r="D396" s="41"/>
      <c r="E396" s="45"/>
    </row>
    <row r="397" spans="1:5" ht="15" customHeight="1" x14ac:dyDescent="0.2">
      <c r="B397" s="46" t="s">
        <v>47</v>
      </c>
      <c r="C397" s="46" t="s">
        <v>48</v>
      </c>
      <c r="D397" s="98" t="s">
        <v>54</v>
      </c>
      <c r="E397" s="48" t="s">
        <v>50</v>
      </c>
    </row>
    <row r="398" spans="1:5" ht="15" customHeight="1" x14ac:dyDescent="0.2">
      <c r="B398" s="141">
        <v>13307</v>
      </c>
      <c r="C398" s="142">
        <v>4324</v>
      </c>
      <c r="D398" s="143" t="s">
        <v>86</v>
      </c>
      <c r="E398" s="144">
        <v>-311600</v>
      </c>
    </row>
    <row r="399" spans="1:5" ht="15" customHeight="1" x14ac:dyDescent="0.2">
      <c r="B399" s="131"/>
      <c r="C399" s="54" t="s">
        <v>52</v>
      </c>
      <c r="D399" s="55"/>
      <c r="E399" s="56">
        <f>SUM(E398:E398)</f>
        <v>-311600</v>
      </c>
    </row>
    <row r="400" spans="1:5" ht="15" customHeight="1" x14ac:dyDescent="0.2"/>
    <row r="401" spans="1:5" ht="15" customHeight="1" x14ac:dyDescent="0.25">
      <c r="A401" s="79" t="s">
        <v>17</v>
      </c>
      <c r="B401" s="71"/>
      <c r="C401" s="71"/>
      <c r="D401" s="71"/>
      <c r="E401" s="71"/>
    </row>
    <row r="402" spans="1:5" ht="15" customHeight="1" x14ac:dyDescent="0.2">
      <c r="A402" s="81" t="s">
        <v>112</v>
      </c>
      <c r="B402" s="127"/>
      <c r="C402" s="127"/>
      <c r="D402" s="127"/>
      <c r="E402" s="127" t="s">
        <v>113</v>
      </c>
    </row>
    <row r="403" spans="1:5" ht="15" customHeight="1" x14ac:dyDescent="0.2">
      <c r="A403" s="127"/>
      <c r="B403" s="145"/>
      <c r="C403" s="71"/>
      <c r="D403" s="127"/>
      <c r="E403" s="96"/>
    </row>
    <row r="404" spans="1:5" ht="15" customHeight="1" x14ac:dyDescent="0.2">
      <c r="B404" s="46" t="s">
        <v>47</v>
      </c>
      <c r="C404" s="85" t="s">
        <v>48</v>
      </c>
      <c r="D404" s="128" t="s">
        <v>49</v>
      </c>
      <c r="E404" s="48" t="s">
        <v>50</v>
      </c>
    </row>
    <row r="405" spans="1:5" ht="15" customHeight="1" x14ac:dyDescent="0.2">
      <c r="B405" s="141">
        <v>13307</v>
      </c>
      <c r="C405" s="146"/>
      <c r="D405" s="60" t="s">
        <v>114</v>
      </c>
      <c r="E405" s="147">
        <v>57000</v>
      </c>
    </row>
    <row r="406" spans="1:5" ht="15" customHeight="1" x14ac:dyDescent="0.2">
      <c r="B406" s="131"/>
      <c r="C406" s="91" t="s">
        <v>52</v>
      </c>
      <c r="D406" s="103"/>
      <c r="E406" s="104">
        <f>SUM(E405:E405)</f>
        <v>57000</v>
      </c>
    </row>
    <row r="407" spans="1:5" ht="15" customHeight="1" x14ac:dyDescent="0.2">
      <c r="A407" s="127"/>
      <c r="B407" s="127"/>
      <c r="C407" s="127"/>
      <c r="D407" s="127"/>
      <c r="E407" s="127"/>
    </row>
    <row r="408" spans="1:5" ht="15" customHeight="1" x14ac:dyDescent="0.25">
      <c r="A408" s="79" t="s">
        <v>17</v>
      </c>
      <c r="B408" s="71"/>
      <c r="C408" s="71"/>
      <c r="D408" s="71"/>
      <c r="E408" s="71"/>
    </row>
    <row r="409" spans="1:5" ht="15" customHeight="1" x14ac:dyDescent="0.2">
      <c r="A409" s="81" t="s">
        <v>115</v>
      </c>
      <c r="B409" s="127"/>
      <c r="C409" s="127"/>
      <c r="D409" s="127"/>
      <c r="E409" s="127" t="s">
        <v>116</v>
      </c>
    </row>
    <row r="410" spans="1:5" ht="15" customHeight="1" x14ac:dyDescent="0.2">
      <c r="A410" s="127"/>
      <c r="B410" s="145"/>
      <c r="C410" s="71"/>
      <c r="D410" s="127"/>
      <c r="E410" s="96"/>
    </row>
    <row r="411" spans="1:5" ht="15" customHeight="1" x14ac:dyDescent="0.2">
      <c r="A411" s="97"/>
      <c r="B411" s="46" t="s">
        <v>47</v>
      </c>
      <c r="C411" s="85" t="s">
        <v>48</v>
      </c>
      <c r="D411" s="128" t="s">
        <v>49</v>
      </c>
      <c r="E411" s="48" t="s">
        <v>50</v>
      </c>
    </row>
    <row r="412" spans="1:5" ht="15" customHeight="1" x14ac:dyDescent="0.2">
      <c r="A412" s="148"/>
      <c r="B412" s="141">
        <v>13307</v>
      </c>
      <c r="C412" s="146"/>
      <c r="D412" s="60" t="s">
        <v>114</v>
      </c>
      <c r="E412" s="68">
        <v>254600</v>
      </c>
    </row>
    <row r="413" spans="1:5" ht="15" customHeight="1" x14ac:dyDescent="0.2">
      <c r="A413" s="149"/>
      <c r="B413" s="131"/>
      <c r="C413" s="91" t="s">
        <v>52</v>
      </c>
      <c r="D413" s="103"/>
      <c r="E413" s="104">
        <f>SUM(E412)</f>
        <v>254600</v>
      </c>
    </row>
    <row r="414" spans="1:5" ht="15" customHeight="1" x14ac:dyDescent="0.2"/>
    <row r="415" spans="1:5" ht="15" customHeight="1" x14ac:dyDescent="0.2"/>
    <row r="416" spans="1:5" ht="15" customHeight="1" x14ac:dyDescent="0.2"/>
    <row r="417" spans="1:5" ht="15" customHeight="1" x14ac:dyDescent="0.2"/>
    <row r="418" spans="1:5" ht="15" customHeight="1" x14ac:dyDescent="0.25">
      <c r="A418" s="57" t="s">
        <v>424</v>
      </c>
    </row>
    <row r="419" spans="1:5" ht="15" customHeight="1" x14ac:dyDescent="0.2">
      <c r="A419" s="212" t="s">
        <v>236</v>
      </c>
      <c r="B419" s="212"/>
      <c r="C419" s="212"/>
      <c r="D419" s="212"/>
      <c r="E419" s="212"/>
    </row>
    <row r="420" spans="1:5" ht="15" customHeight="1" x14ac:dyDescent="0.2">
      <c r="A420" s="212"/>
      <c r="B420" s="212"/>
      <c r="C420" s="212"/>
      <c r="D420" s="212"/>
      <c r="E420" s="212"/>
    </row>
    <row r="421" spans="1:5" ht="15" customHeight="1" x14ac:dyDescent="0.2">
      <c r="A421" s="209" t="s">
        <v>502</v>
      </c>
      <c r="B421" s="209"/>
      <c r="C421" s="209"/>
      <c r="D421" s="209"/>
      <c r="E421" s="209"/>
    </row>
    <row r="422" spans="1:5" ht="15" customHeight="1" x14ac:dyDescent="0.2">
      <c r="A422" s="209"/>
      <c r="B422" s="209"/>
      <c r="C422" s="209"/>
      <c r="D422" s="209"/>
      <c r="E422" s="209"/>
    </row>
    <row r="423" spans="1:5" ht="15" customHeight="1" x14ac:dyDescent="0.2">
      <c r="A423" s="209"/>
      <c r="B423" s="209"/>
      <c r="C423" s="209"/>
      <c r="D423" s="209"/>
      <c r="E423" s="209"/>
    </row>
    <row r="424" spans="1:5" ht="15" customHeight="1" x14ac:dyDescent="0.2">
      <c r="A424" s="209"/>
      <c r="B424" s="209"/>
      <c r="C424" s="209"/>
      <c r="D424" s="209"/>
      <c r="E424" s="209"/>
    </row>
    <row r="425" spans="1:5" ht="15" customHeight="1" x14ac:dyDescent="0.2">
      <c r="A425" s="209"/>
      <c r="B425" s="209"/>
      <c r="C425" s="209"/>
      <c r="D425" s="209"/>
      <c r="E425" s="209"/>
    </row>
    <row r="426" spans="1:5" ht="15" customHeight="1" x14ac:dyDescent="0.2">
      <c r="A426" s="209"/>
      <c r="B426" s="209"/>
      <c r="C426" s="209"/>
      <c r="D426" s="209"/>
      <c r="E426" s="209"/>
    </row>
    <row r="427" spans="1:5" ht="15" customHeight="1" x14ac:dyDescent="0.2">
      <c r="A427" s="209"/>
      <c r="B427" s="209"/>
      <c r="C427" s="209"/>
      <c r="D427" s="209"/>
      <c r="E427" s="209"/>
    </row>
    <row r="428" spans="1:5" ht="15" customHeight="1" x14ac:dyDescent="0.2">
      <c r="A428" s="209"/>
      <c r="B428" s="209"/>
      <c r="C428" s="209"/>
      <c r="D428" s="209"/>
      <c r="E428" s="209"/>
    </row>
    <row r="429" spans="1:5" ht="15" customHeight="1" x14ac:dyDescent="0.2">
      <c r="A429" s="140"/>
      <c r="B429" s="140"/>
      <c r="C429" s="140"/>
      <c r="D429" s="140"/>
      <c r="E429" s="140"/>
    </row>
    <row r="430" spans="1:5" ht="15" customHeight="1" x14ac:dyDescent="0.25">
      <c r="A430" s="79" t="s">
        <v>17</v>
      </c>
      <c r="B430" s="71"/>
      <c r="C430" s="71"/>
      <c r="D430" s="71"/>
      <c r="E430" s="71"/>
    </row>
    <row r="431" spans="1:5" ht="15" customHeight="1" x14ac:dyDescent="0.2">
      <c r="A431" s="81" t="s">
        <v>64</v>
      </c>
      <c r="B431" s="71"/>
      <c r="C431" s="71"/>
      <c r="D431" s="71"/>
      <c r="E431" s="72" t="s">
        <v>65</v>
      </c>
    </row>
    <row r="432" spans="1:5" ht="15" customHeight="1" x14ac:dyDescent="0.25">
      <c r="A432" s="79"/>
      <c r="B432" s="82"/>
      <c r="C432" s="71"/>
      <c r="D432" s="71"/>
      <c r="E432" s="84"/>
    </row>
    <row r="433" spans="1:5" ht="15" customHeight="1" x14ac:dyDescent="0.2">
      <c r="A433" s="111"/>
      <c r="B433" s="111"/>
      <c r="C433" s="85" t="s">
        <v>48</v>
      </c>
      <c r="D433" s="59" t="s">
        <v>54</v>
      </c>
      <c r="E433" s="48" t="s">
        <v>50</v>
      </c>
    </row>
    <row r="434" spans="1:5" ht="15" customHeight="1" x14ac:dyDescent="0.2">
      <c r="A434" s="129"/>
      <c r="B434" s="113"/>
      <c r="C434" s="132">
        <v>6409</v>
      </c>
      <c r="D434" s="143" t="s">
        <v>86</v>
      </c>
      <c r="E434" s="150">
        <v>-6000000</v>
      </c>
    </row>
    <row r="435" spans="1:5" ht="15" customHeight="1" x14ac:dyDescent="0.2">
      <c r="A435" s="130"/>
      <c r="B435" s="151"/>
      <c r="C435" s="91" t="s">
        <v>52</v>
      </c>
      <c r="D435" s="92"/>
      <c r="E435" s="93">
        <f>E434</f>
        <v>-6000000</v>
      </c>
    </row>
    <row r="436" spans="1:5" ht="15" customHeight="1" x14ac:dyDescent="0.2"/>
    <row r="437" spans="1:5" ht="15" customHeight="1" x14ac:dyDescent="0.25">
      <c r="A437" s="79" t="s">
        <v>17</v>
      </c>
      <c r="B437" s="71"/>
      <c r="C437" s="71"/>
      <c r="D437" s="71"/>
      <c r="E437" s="82"/>
    </row>
    <row r="438" spans="1:5" ht="15" customHeight="1" x14ac:dyDescent="0.2">
      <c r="A438" s="42" t="s">
        <v>218</v>
      </c>
      <c r="B438" s="71"/>
      <c r="C438" s="71"/>
      <c r="D438" s="71"/>
      <c r="E438" s="72" t="s">
        <v>46</v>
      </c>
    </row>
    <row r="439" spans="1:5" ht="15" customHeight="1" x14ac:dyDescent="0.2">
      <c r="A439" s="42"/>
      <c r="B439" s="71"/>
      <c r="C439" s="71"/>
      <c r="D439" s="71"/>
      <c r="E439" s="72"/>
    </row>
    <row r="440" spans="1:5" ht="15" customHeight="1" x14ac:dyDescent="0.2">
      <c r="C440" s="46" t="s">
        <v>48</v>
      </c>
      <c r="D440" s="65" t="s">
        <v>54</v>
      </c>
      <c r="E440" s="46" t="s">
        <v>50</v>
      </c>
    </row>
    <row r="441" spans="1:5" ht="15" customHeight="1" x14ac:dyDescent="0.2">
      <c r="C441" s="66">
        <v>3299</v>
      </c>
      <c r="D441" s="67" t="s">
        <v>425</v>
      </c>
      <c r="E441" s="68">
        <v>6000000</v>
      </c>
    </row>
    <row r="442" spans="1:5" ht="15" customHeight="1" x14ac:dyDescent="0.2">
      <c r="C442" s="54" t="s">
        <v>52</v>
      </c>
      <c r="D442" s="63"/>
      <c r="E442" s="64">
        <f>SUM(E441:E441)</f>
        <v>6000000</v>
      </c>
    </row>
    <row r="443" spans="1:5" ht="15" customHeight="1" x14ac:dyDescent="0.2"/>
    <row r="444" spans="1:5" ht="15" customHeight="1" x14ac:dyDescent="0.2"/>
    <row r="445" spans="1:5" ht="15" customHeight="1" x14ac:dyDescent="0.25">
      <c r="A445" s="57" t="s">
        <v>426</v>
      </c>
    </row>
    <row r="446" spans="1:5" ht="15" customHeight="1" x14ac:dyDescent="0.2">
      <c r="A446" s="212" t="s">
        <v>300</v>
      </c>
      <c r="B446" s="212"/>
      <c r="C446" s="212"/>
      <c r="D446" s="212"/>
      <c r="E446" s="212"/>
    </row>
    <row r="447" spans="1:5" ht="15" customHeight="1" x14ac:dyDescent="0.2">
      <c r="A447" s="212"/>
      <c r="B447" s="212"/>
      <c r="C447" s="212"/>
      <c r="D447" s="212"/>
      <c r="E447" s="212"/>
    </row>
    <row r="448" spans="1:5" ht="15" customHeight="1" x14ac:dyDescent="0.2">
      <c r="A448" s="209" t="s">
        <v>503</v>
      </c>
      <c r="B448" s="209"/>
      <c r="C448" s="209"/>
      <c r="D448" s="209"/>
      <c r="E448" s="209"/>
    </row>
    <row r="449" spans="1:5" ht="15" customHeight="1" x14ac:dyDescent="0.2">
      <c r="A449" s="209"/>
      <c r="B449" s="209"/>
      <c r="C449" s="209"/>
      <c r="D449" s="209"/>
      <c r="E449" s="209"/>
    </row>
    <row r="450" spans="1:5" ht="15" customHeight="1" x14ac:dyDescent="0.2">
      <c r="A450" s="209"/>
      <c r="B450" s="209"/>
      <c r="C450" s="209"/>
      <c r="D450" s="209"/>
      <c r="E450" s="209"/>
    </row>
    <row r="451" spans="1:5" ht="15" customHeight="1" x14ac:dyDescent="0.2">
      <c r="A451" s="209"/>
      <c r="B451" s="209"/>
      <c r="C451" s="209"/>
      <c r="D451" s="209"/>
      <c r="E451" s="209"/>
    </row>
    <row r="452" spans="1:5" ht="15" customHeight="1" x14ac:dyDescent="0.2">
      <c r="A452" s="209"/>
      <c r="B452" s="209"/>
      <c r="C452" s="209"/>
      <c r="D452" s="209"/>
      <c r="E452" s="209"/>
    </row>
    <row r="453" spans="1:5" ht="15" customHeight="1" x14ac:dyDescent="0.2">
      <c r="A453" s="209"/>
      <c r="B453" s="209"/>
      <c r="C453" s="209"/>
      <c r="D453" s="209"/>
      <c r="E453" s="209"/>
    </row>
    <row r="454" spans="1:5" ht="15" customHeight="1" x14ac:dyDescent="0.2">
      <c r="A454" s="209"/>
      <c r="B454" s="209"/>
      <c r="C454" s="209"/>
      <c r="D454" s="209"/>
      <c r="E454" s="209"/>
    </row>
    <row r="455" spans="1:5" ht="15" customHeight="1" x14ac:dyDescent="0.2">
      <c r="A455" s="209"/>
      <c r="B455" s="209"/>
      <c r="C455" s="209"/>
      <c r="D455" s="209"/>
      <c r="E455" s="209"/>
    </row>
    <row r="456" spans="1:5" ht="15" customHeight="1" x14ac:dyDescent="0.2">
      <c r="A456" s="140"/>
      <c r="B456" s="140"/>
      <c r="C456" s="140"/>
      <c r="D456" s="140"/>
      <c r="E456" s="140"/>
    </row>
    <row r="457" spans="1:5" ht="15" customHeight="1" x14ac:dyDescent="0.25">
      <c r="A457" s="79" t="s">
        <v>17</v>
      </c>
      <c r="B457" s="71"/>
      <c r="C457" s="71"/>
      <c r="D457" s="71"/>
      <c r="E457" s="71"/>
    </row>
    <row r="458" spans="1:5" ht="15" customHeight="1" x14ac:dyDescent="0.2">
      <c r="A458" s="81" t="s">
        <v>64</v>
      </c>
      <c r="B458" s="71"/>
      <c r="C458" s="71"/>
      <c r="D458" s="71"/>
      <c r="E458" s="72" t="s">
        <v>65</v>
      </c>
    </row>
    <row r="459" spans="1:5" ht="15" customHeight="1" x14ac:dyDescent="0.25">
      <c r="A459" s="79"/>
      <c r="B459" s="82"/>
      <c r="C459" s="71"/>
      <c r="D459" s="71"/>
      <c r="E459" s="84"/>
    </row>
    <row r="460" spans="1:5" ht="15" customHeight="1" x14ac:dyDescent="0.2">
      <c r="A460" s="111"/>
      <c r="B460" s="111"/>
      <c r="C460" s="85" t="s">
        <v>48</v>
      </c>
      <c r="D460" s="59" t="s">
        <v>54</v>
      </c>
      <c r="E460" s="48" t="s">
        <v>50</v>
      </c>
    </row>
    <row r="461" spans="1:5" ht="15" customHeight="1" x14ac:dyDescent="0.2">
      <c r="A461" s="129"/>
      <c r="B461" s="113"/>
      <c r="C461" s="132">
        <v>6409</v>
      </c>
      <c r="D461" s="101" t="s">
        <v>55</v>
      </c>
      <c r="E461" s="150">
        <v>-8065000</v>
      </c>
    </row>
    <row r="462" spans="1:5" ht="15" customHeight="1" x14ac:dyDescent="0.2">
      <c r="A462" s="130"/>
      <c r="B462" s="151"/>
      <c r="C462" s="91" t="s">
        <v>52</v>
      </c>
      <c r="D462" s="92"/>
      <c r="E462" s="93">
        <f>E461</f>
        <v>-8065000</v>
      </c>
    </row>
    <row r="463" spans="1:5" ht="15" customHeight="1" x14ac:dyDescent="0.2"/>
    <row r="464" spans="1:5" ht="15" customHeight="1" x14ac:dyDescent="0.2"/>
    <row r="465" spans="1:5" ht="15" customHeight="1" x14ac:dyDescent="0.2"/>
    <row r="466" spans="1:5" ht="15" customHeight="1" x14ac:dyDescent="0.2"/>
    <row r="467" spans="1:5" ht="15" customHeight="1" x14ac:dyDescent="0.2"/>
    <row r="468" spans="1:5" ht="15" customHeight="1" x14ac:dyDescent="0.2"/>
    <row r="469" spans="1:5" ht="15" customHeight="1" x14ac:dyDescent="0.2"/>
    <row r="470" spans="1:5" ht="15" customHeight="1" x14ac:dyDescent="0.25">
      <c r="A470" s="79" t="s">
        <v>17</v>
      </c>
      <c r="B470" s="71"/>
      <c r="C470" s="71"/>
      <c r="D470" s="71"/>
      <c r="E470" s="82"/>
    </row>
    <row r="471" spans="1:5" ht="15" customHeight="1" x14ac:dyDescent="0.2">
      <c r="A471" s="42" t="s">
        <v>302</v>
      </c>
      <c r="B471" s="71"/>
      <c r="C471" s="71"/>
      <c r="D471" s="71"/>
      <c r="E471" s="72" t="s">
        <v>46</v>
      </c>
    </row>
    <row r="472" spans="1:5" ht="15" customHeight="1" x14ac:dyDescent="0.2">
      <c r="A472" s="81"/>
      <c r="B472" s="82"/>
      <c r="C472" s="71"/>
      <c r="D472" s="71"/>
      <c r="E472" s="84"/>
    </row>
    <row r="473" spans="1:5" ht="15" customHeight="1" x14ac:dyDescent="0.2">
      <c r="A473" s="111"/>
      <c r="B473" s="111"/>
      <c r="C473" s="85" t="s">
        <v>48</v>
      </c>
      <c r="D473" s="59" t="s">
        <v>54</v>
      </c>
      <c r="E473" s="48" t="s">
        <v>50</v>
      </c>
    </row>
    <row r="474" spans="1:5" ht="15" customHeight="1" x14ac:dyDescent="0.2">
      <c r="A474" s="111"/>
      <c r="B474" s="111"/>
      <c r="C474" s="100">
        <v>3315</v>
      </c>
      <c r="D474" s="69" t="s">
        <v>56</v>
      </c>
      <c r="E474" s="152">
        <v>6285000</v>
      </c>
    </row>
    <row r="475" spans="1:5" ht="15" customHeight="1" x14ac:dyDescent="0.2">
      <c r="A475" s="111"/>
      <c r="B475" s="111"/>
      <c r="C475" s="100">
        <v>3317</v>
      </c>
      <c r="D475" s="69" t="s">
        <v>56</v>
      </c>
      <c r="E475" s="152">
        <v>30000</v>
      </c>
    </row>
    <row r="476" spans="1:5" ht="15" customHeight="1" x14ac:dyDescent="0.2">
      <c r="A476" s="111"/>
      <c r="B476" s="111"/>
      <c r="C476" s="100">
        <v>3419</v>
      </c>
      <c r="D476" s="101" t="s">
        <v>69</v>
      </c>
      <c r="E476" s="152">
        <v>1750000</v>
      </c>
    </row>
    <row r="477" spans="1:5" ht="15" customHeight="1" x14ac:dyDescent="0.2">
      <c r="A477" s="99"/>
      <c r="B477" s="99"/>
      <c r="C477" s="91" t="s">
        <v>52</v>
      </c>
      <c r="D477" s="92"/>
      <c r="E477" s="93">
        <f>SUM(E474:E476)</f>
        <v>8065000</v>
      </c>
    </row>
    <row r="478" spans="1:5" ht="15" customHeight="1" x14ac:dyDescent="0.2"/>
    <row r="479" spans="1:5" ht="15" customHeight="1" x14ac:dyDescent="0.2"/>
    <row r="480" spans="1:5" ht="15" customHeight="1" x14ac:dyDescent="0.25">
      <c r="A480" s="57" t="s">
        <v>427</v>
      </c>
    </row>
    <row r="481" spans="1:5" ht="15" customHeight="1" x14ac:dyDescent="0.2">
      <c r="A481" s="212" t="s">
        <v>137</v>
      </c>
      <c r="B481" s="212"/>
      <c r="C481" s="212"/>
      <c r="D481" s="212"/>
      <c r="E481" s="212"/>
    </row>
    <row r="482" spans="1:5" ht="15" customHeight="1" x14ac:dyDescent="0.2">
      <c r="A482" s="212"/>
      <c r="B482" s="212"/>
      <c r="C482" s="212"/>
      <c r="D482" s="212"/>
      <c r="E482" s="212"/>
    </row>
    <row r="483" spans="1:5" ht="15" customHeight="1" x14ac:dyDescent="0.2">
      <c r="A483" s="209" t="s">
        <v>504</v>
      </c>
      <c r="B483" s="209"/>
      <c r="C483" s="209"/>
      <c r="D483" s="209"/>
      <c r="E483" s="209"/>
    </row>
    <row r="484" spans="1:5" ht="15" customHeight="1" x14ac:dyDescent="0.2">
      <c r="A484" s="209"/>
      <c r="B484" s="209"/>
      <c r="C484" s="209"/>
      <c r="D484" s="209"/>
      <c r="E484" s="209"/>
    </row>
    <row r="485" spans="1:5" ht="15" customHeight="1" x14ac:dyDescent="0.2">
      <c r="A485" s="209"/>
      <c r="B485" s="209"/>
      <c r="C485" s="209"/>
      <c r="D485" s="209"/>
      <c r="E485" s="209"/>
    </row>
    <row r="486" spans="1:5" ht="15" customHeight="1" x14ac:dyDescent="0.2">
      <c r="A486" s="209"/>
      <c r="B486" s="209"/>
      <c r="C486" s="209"/>
      <c r="D486" s="209"/>
      <c r="E486" s="209"/>
    </row>
    <row r="487" spans="1:5" ht="15" customHeight="1" x14ac:dyDescent="0.2">
      <c r="A487" s="209"/>
      <c r="B487" s="209"/>
      <c r="C487" s="209"/>
      <c r="D487" s="209"/>
      <c r="E487" s="209"/>
    </row>
    <row r="488" spans="1:5" ht="15" customHeight="1" x14ac:dyDescent="0.2">
      <c r="A488" s="209"/>
      <c r="B488" s="209"/>
      <c r="C488" s="209"/>
      <c r="D488" s="209"/>
      <c r="E488" s="209"/>
    </row>
    <row r="489" spans="1:5" ht="15" customHeight="1" x14ac:dyDescent="0.2">
      <c r="A489" s="209"/>
      <c r="B489" s="209"/>
      <c r="C489" s="209"/>
      <c r="D489" s="209"/>
      <c r="E489" s="209"/>
    </row>
    <row r="490" spans="1:5" ht="15" customHeight="1" x14ac:dyDescent="0.2">
      <c r="A490" s="209"/>
      <c r="B490" s="209"/>
      <c r="C490" s="209"/>
      <c r="D490" s="209"/>
      <c r="E490" s="209"/>
    </row>
    <row r="491" spans="1:5" ht="15" customHeight="1" x14ac:dyDescent="0.2">
      <c r="A491" s="82"/>
      <c r="B491" s="94"/>
      <c r="C491" s="82"/>
      <c r="D491" s="82"/>
      <c r="E491" s="82"/>
    </row>
    <row r="492" spans="1:5" ht="15" customHeight="1" x14ac:dyDescent="0.25">
      <c r="A492" s="79" t="s">
        <v>17</v>
      </c>
      <c r="B492" s="71"/>
      <c r="C492" s="71"/>
      <c r="D492" s="71"/>
      <c r="E492" s="71"/>
    </row>
    <row r="493" spans="1:5" ht="15" customHeight="1" x14ac:dyDescent="0.2">
      <c r="A493" s="81" t="s">
        <v>64</v>
      </c>
      <c r="B493" s="71"/>
      <c r="C493" s="71"/>
      <c r="D493" s="71"/>
      <c r="E493" s="72" t="s">
        <v>65</v>
      </c>
    </row>
    <row r="494" spans="1:5" ht="15" customHeight="1" x14ac:dyDescent="0.25">
      <c r="A494" s="79"/>
      <c r="B494" s="82"/>
      <c r="C494" s="71"/>
      <c r="D494" s="71"/>
      <c r="E494" s="84"/>
    </row>
    <row r="495" spans="1:5" ht="15" customHeight="1" x14ac:dyDescent="0.2">
      <c r="A495" s="111"/>
      <c r="B495" s="111"/>
      <c r="C495" s="85" t="s">
        <v>48</v>
      </c>
      <c r="D495" s="59" t="s">
        <v>54</v>
      </c>
      <c r="E495" s="48" t="s">
        <v>50</v>
      </c>
    </row>
    <row r="496" spans="1:5" ht="15" customHeight="1" x14ac:dyDescent="0.2">
      <c r="A496" s="129"/>
      <c r="B496" s="113"/>
      <c r="C496" s="132">
        <v>6409</v>
      </c>
      <c r="D496" s="67" t="s">
        <v>55</v>
      </c>
      <c r="E496" s="150">
        <v>-2399300</v>
      </c>
    </row>
    <row r="497" spans="1:5" ht="15" customHeight="1" x14ac:dyDescent="0.2">
      <c r="A497" s="130"/>
      <c r="B497" s="151"/>
      <c r="C497" s="91" t="s">
        <v>52</v>
      </c>
      <c r="D497" s="92"/>
      <c r="E497" s="93">
        <f>E496</f>
        <v>-2399300</v>
      </c>
    </row>
    <row r="498" spans="1:5" ht="15" customHeight="1" x14ac:dyDescent="0.2">
      <c r="A498" s="82"/>
      <c r="B498" s="94"/>
      <c r="C498" s="82"/>
      <c r="D498" s="82"/>
      <c r="E498" s="82"/>
    </row>
    <row r="499" spans="1:5" ht="15" customHeight="1" x14ac:dyDescent="0.25">
      <c r="A499" s="79" t="s">
        <v>17</v>
      </c>
      <c r="B499" s="80"/>
      <c r="C499" s="71"/>
      <c r="D499" s="71"/>
      <c r="E499" s="71"/>
    </row>
    <row r="500" spans="1:5" ht="15" customHeight="1" x14ac:dyDescent="0.2">
      <c r="A500" s="81" t="s">
        <v>67</v>
      </c>
      <c r="B500" s="71"/>
      <c r="C500" s="71"/>
      <c r="D500" s="71"/>
      <c r="E500" s="72" t="s">
        <v>68</v>
      </c>
    </row>
    <row r="501" spans="1:5" ht="15" customHeight="1" x14ac:dyDescent="0.2">
      <c r="A501" s="82"/>
      <c r="B501" s="95"/>
      <c r="C501" s="71"/>
      <c r="D501" s="82"/>
      <c r="E501" s="96"/>
    </row>
    <row r="502" spans="1:5" ht="15" customHeight="1" x14ac:dyDescent="0.2">
      <c r="B502" s="97"/>
      <c r="C502" s="85" t="s">
        <v>48</v>
      </c>
      <c r="D502" s="98" t="s">
        <v>54</v>
      </c>
      <c r="E502" s="85" t="s">
        <v>50</v>
      </c>
    </row>
    <row r="503" spans="1:5" ht="15" customHeight="1" x14ac:dyDescent="0.2">
      <c r="B503" s="99"/>
      <c r="C503" s="100">
        <v>2310</v>
      </c>
      <c r="D503" s="69" t="s">
        <v>56</v>
      </c>
      <c r="E503" s="68">
        <v>2000000</v>
      </c>
    </row>
    <row r="504" spans="1:5" ht="15" customHeight="1" x14ac:dyDescent="0.2">
      <c r="B504" s="99"/>
      <c r="C504" s="100">
        <v>3716</v>
      </c>
      <c r="D504" s="101" t="s">
        <v>69</v>
      </c>
      <c r="E504" s="68">
        <v>399300</v>
      </c>
    </row>
    <row r="505" spans="1:5" ht="15" customHeight="1" x14ac:dyDescent="0.2">
      <c r="B505" s="102"/>
      <c r="C505" s="91" t="s">
        <v>52</v>
      </c>
      <c r="D505" s="103"/>
      <c r="E505" s="104">
        <f>SUM(E503:E504)</f>
        <v>2399300</v>
      </c>
    </row>
    <row r="506" spans="1:5" ht="15" customHeight="1" x14ac:dyDescent="0.25">
      <c r="A506" s="57"/>
    </row>
    <row r="507" spans="1:5" ht="15" customHeight="1" x14ac:dyDescent="0.25">
      <c r="A507" s="57"/>
    </row>
    <row r="508" spans="1:5" ht="15" customHeight="1" x14ac:dyDescent="0.25">
      <c r="A508" s="57" t="s">
        <v>428</v>
      </c>
    </row>
    <row r="509" spans="1:5" ht="15" customHeight="1" x14ac:dyDescent="0.2">
      <c r="A509" s="210" t="s">
        <v>42</v>
      </c>
      <c r="B509" s="210"/>
      <c r="C509" s="210"/>
      <c r="D509" s="210"/>
      <c r="E509" s="210"/>
    </row>
    <row r="510" spans="1:5" ht="15" customHeight="1" x14ac:dyDescent="0.2">
      <c r="A510" s="210" t="s">
        <v>429</v>
      </c>
      <c r="B510" s="210"/>
      <c r="C510" s="210"/>
      <c r="D510" s="210"/>
      <c r="E510" s="210"/>
    </row>
    <row r="511" spans="1:5" ht="15" customHeight="1" x14ac:dyDescent="0.2">
      <c r="A511" s="211" t="s">
        <v>430</v>
      </c>
      <c r="B511" s="211"/>
      <c r="C511" s="211"/>
      <c r="D511" s="211"/>
      <c r="E511" s="211"/>
    </row>
    <row r="512" spans="1:5" ht="15" customHeight="1" x14ac:dyDescent="0.2">
      <c r="A512" s="211"/>
      <c r="B512" s="211"/>
      <c r="C512" s="211"/>
      <c r="D512" s="211"/>
      <c r="E512" s="211"/>
    </row>
    <row r="513" spans="1:5" ht="15" customHeight="1" x14ac:dyDescent="0.2">
      <c r="A513" s="211"/>
      <c r="B513" s="211"/>
      <c r="C513" s="211"/>
      <c r="D513" s="211"/>
      <c r="E513" s="211"/>
    </row>
    <row r="514" spans="1:5" ht="15" customHeight="1" x14ac:dyDescent="0.2">
      <c r="A514" s="211"/>
      <c r="B514" s="211"/>
      <c r="C514" s="211"/>
      <c r="D514" s="211"/>
      <c r="E514" s="211"/>
    </row>
    <row r="515" spans="1:5" ht="15" customHeight="1" x14ac:dyDescent="0.2">
      <c r="A515" s="211"/>
      <c r="B515" s="211"/>
      <c r="C515" s="211"/>
      <c r="D515" s="211"/>
      <c r="E515" s="211"/>
    </row>
    <row r="516" spans="1:5" ht="15" customHeight="1" x14ac:dyDescent="0.2">
      <c r="A516" s="211"/>
      <c r="B516" s="211"/>
      <c r="C516" s="211"/>
      <c r="D516" s="211"/>
      <c r="E516" s="211"/>
    </row>
    <row r="517" spans="1:5" ht="15" customHeight="1" x14ac:dyDescent="0.2">
      <c r="A517" s="77"/>
      <c r="B517" s="77"/>
      <c r="C517" s="77"/>
      <c r="D517" s="77"/>
      <c r="E517" s="77"/>
    </row>
    <row r="518" spans="1:5" ht="15" customHeight="1" x14ac:dyDescent="0.2">
      <c r="A518" s="77"/>
      <c r="B518" s="77"/>
      <c r="C518" s="77"/>
      <c r="D518" s="77"/>
      <c r="E518" s="77"/>
    </row>
    <row r="519" spans="1:5" ht="15" customHeight="1" x14ac:dyDescent="0.2">
      <c r="A519" s="77"/>
      <c r="B519" s="77"/>
      <c r="C519" s="77"/>
      <c r="D519" s="77"/>
      <c r="E519" s="77"/>
    </row>
    <row r="520" spans="1:5" ht="15" customHeight="1" x14ac:dyDescent="0.2">
      <c r="A520" s="77"/>
      <c r="B520" s="77"/>
      <c r="C520" s="77"/>
      <c r="D520" s="77"/>
      <c r="E520" s="77"/>
    </row>
    <row r="521" spans="1:5" ht="15" customHeight="1" x14ac:dyDescent="0.25">
      <c r="A521" s="79" t="s">
        <v>1</v>
      </c>
      <c r="B521" s="71"/>
      <c r="C521" s="71"/>
      <c r="D521" s="71"/>
      <c r="E521" s="71"/>
    </row>
    <row r="522" spans="1:5" ht="15" customHeight="1" x14ac:dyDescent="0.2">
      <c r="A522" s="81" t="s">
        <v>64</v>
      </c>
      <c r="B522" s="71"/>
      <c r="C522" s="71"/>
      <c r="D522" s="71"/>
      <c r="E522" s="72" t="s">
        <v>65</v>
      </c>
    </row>
    <row r="523" spans="1:5" ht="15" customHeight="1" x14ac:dyDescent="0.25">
      <c r="B523" s="79"/>
      <c r="C523" s="71"/>
      <c r="D523" s="71"/>
      <c r="E523" s="84"/>
    </row>
    <row r="524" spans="1:5" ht="15" customHeight="1" x14ac:dyDescent="0.2">
      <c r="B524" s="46" t="s">
        <v>47</v>
      </c>
      <c r="C524" s="85" t="s">
        <v>48</v>
      </c>
      <c r="D524" s="86" t="s">
        <v>49</v>
      </c>
      <c r="E524" s="48" t="s">
        <v>50</v>
      </c>
    </row>
    <row r="525" spans="1:5" ht="15" customHeight="1" x14ac:dyDescent="0.2">
      <c r="B525" s="49">
        <v>34012</v>
      </c>
      <c r="C525" s="88"/>
      <c r="D525" s="51" t="s">
        <v>51</v>
      </c>
      <c r="E525" s="89">
        <v>140000</v>
      </c>
    </row>
    <row r="526" spans="1:5" ht="15" customHeight="1" x14ac:dyDescent="0.2">
      <c r="B526" s="53"/>
      <c r="C526" s="91" t="s">
        <v>52</v>
      </c>
      <c r="D526" s="92"/>
      <c r="E526" s="93">
        <f>SUM(E525:E525)</f>
        <v>140000</v>
      </c>
    </row>
    <row r="527" spans="1:5" ht="15" customHeight="1" x14ac:dyDescent="0.2">
      <c r="A527" s="82"/>
      <c r="B527" s="82"/>
      <c r="C527" s="82"/>
      <c r="D527" s="82"/>
    </row>
    <row r="528" spans="1:5" ht="15" customHeight="1" x14ac:dyDescent="0.25">
      <c r="A528" s="79" t="s">
        <v>17</v>
      </c>
      <c r="B528" s="71"/>
      <c r="C528" s="71"/>
      <c r="D528" s="71"/>
      <c r="E528" s="71"/>
    </row>
    <row r="529" spans="1:5" ht="15" customHeight="1" x14ac:dyDescent="0.2">
      <c r="A529" s="42" t="s">
        <v>302</v>
      </c>
      <c r="B529" s="71"/>
      <c r="C529" s="71"/>
      <c r="D529" s="71"/>
      <c r="E529" s="72" t="s">
        <v>46</v>
      </c>
    </row>
    <row r="530" spans="1:5" ht="15" customHeight="1" x14ac:dyDescent="0.2">
      <c r="A530" s="82"/>
      <c r="B530" s="145"/>
      <c r="C530" s="71"/>
      <c r="E530" s="96"/>
    </row>
    <row r="531" spans="1:5" ht="15" customHeight="1" x14ac:dyDescent="0.2">
      <c r="B531" s="85" t="s">
        <v>47</v>
      </c>
      <c r="C531" s="85" t="s">
        <v>48</v>
      </c>
      <c r="D531" s="128" t="s">
        <v>49</v>
      </c>
      <c r="E531" s="48" t="s">
        <v>50</v>
      </c>
    </row>
    <row r="532" spans="1:5" ht="15" customHeight="1" x14ac:dyDescent="0.2">
      <c r="B532" s="49">
        <v>34012</v>
      </c>
      <c r="C532" s="100"/>
      <c r="D532" s="60" t="s">
        <v>53</v>
      </c>
      <c r="E532" s="89">
        <v>140000</v>
      </c>
    </row>
    <row r="533" spans="1:5" ht="15" customHeight="1" x14ac:dyDescent="0.2">
      <c r="B533" s="165"/>
      <c r="C533" s="91" t="s">
        <v>52</v>
      </c>
      <c r="D533" s="103"/>
      <c r="E533" s="104">
        <f>SUM(E532:E532)</f>
        <v>140000</v>
      </c>
    </row>
    <row r="534" spans="1:5" ht="15" customHeight="1" x14ac:dyDescent="0.2"/>
    <row r="535" spans="1:5" ht="15" customHeight="1" x14ac:dyDescent="0.2"/>
    <row r="536" spans="1:5" ht="15" customHeight="1" x14ac:dyDescent="0.25">
      <c r="A536" s="57" t="s">
        <v>431</v>
      </c>
    </row>
    <row r="537" spans="1:5" ht="15" customHeight="1" x14ac:dyDescent="0.2">
      <c r="A537" s="210" t="s">
        <v>432</v>
      </c>
      <c r="B537" s="210"/>
      <c r="C537" s="210"/>
      <c r="D537" s="210"/>
      <c r="E537" s="210"/>
    </row>
    <row r="538" spans="1:5" ht="15" customHeight="1" x14ac:dyDescent="0.2">
      <c r="A538" s="210"/>
      <c r="B538" s="210"/>
      <c r="C538" s="210"/>
      <c r="D538" s="210"/>
      <c r="E538" s="210"/>
    </row>
    <row r="539" spans="1:5" ht="15" customHeight="1" x14ac:dyDescent="0.2">
      <c r="A539" s="209" t="s">
        <v>514</v>
      </c>
      <c r="B539" s="209"/>
      <c r="C539" s="209"/>
      <c r="D539" s="209"/>
      <c r="E539" s="209"/>
    </row>
    <row r="540" spans="1:5" ht="15" customHeight="1" x14ac:dyDescent="0.2">
      <c r="A540" s="209"/>
      <c r="B540" s="209"/>
      <c r="C540" s="209"/>
      <c r="D540" s="209"/>
      <c r="E540" s="209"/>
    </row>
    <row r="541" spans="1:5" ht="15" customHeight="1" x14ac:dyDescent="0.2">
      <c r="A541" s="209"/>
      <c r="B541" s="209"/>
      <c r="C541" s="209"/>
      <c r="D541" s="209"/>
      <c r="E541" s="209"/>
    </row>
    <row r="542" spans="1:5" ht="15" customHeight="1" x14ac:dyDescent="0.2">
      <c r="A542" s="209"/>
      <c r="B542" s="209"/>
      <c r="C542" s="209"/>
      <c r="D542" s="209"/>
      <c r="E542" s="209"/>
    </row>
    <row r="543" spans="1:5" ht="15" customHeight="1" x14ac:dyDescent="0.2">
      <c r="A543" s="209"/>
      <c r="B543" s="209"/>
      <c r="C543" s="209"/>
      <c r="D543" s="209"/>
      <c r="E543" s="209"/>
    </row>
    <row r="544" spans="1:5" ht="15" customHeight="1" x14ac:dyDescent="0.2">
      <c r="A544" s="209"/>
      <c r="B544" s="209"/>
      <c r="C544" s="209"/>
      <c r="D544" s="209"/>
      <c r="E544" s="209"/>
    </row>
    <row r="545" spans="1:5" ht="15" customHeight="1" x14ac:dyDescent="0.2">
      <c r="A545" s="209"/>
      <c r="B545" s="209"/>
      <c r="C545" s="209"/>
      <c r="D545" s="209"/>
      <c r="E545" s="209"/>
    </row>
    <row r="546" spans="1:5" ht="15" customHeight="1" x14ac:dyDescent="0.2">
      <c r="A546" s="209"/>
      <c r="B546" s="209"/>
      <c r="C546" s="209"/>
      <c r="D546" s="209"/>
      <c r="E546" s="209"/>
    </row>
    <row r="547" spans="1:5" ht="15" customHeight="1" x14ac:dyDescent="0.2"/>
    <row r="548" spans="1:5" ht="15" customHeight="1" x14ac:dyDescent="0.25">
      <c r="A548" s="79" t="s">
        <v>17</v>
      </c>
      <c r="B548" s="71"/>
      <c r="C548" s="71"/>
      <c r="D548" s="71"/>
      <c r="E548" s="71"/>
    </row>
    <row r="549" spans="1:5" ht="15" customHeight="1" x14ac:dyDescent="0.2">
      <c r="A549" s="81" t="s">
        <v>64</v>
      </c>
      <c r="B549" s="71"/>
      <c r="C549" s="71"/>
      <c r="D549" s="71"/>
      <c r="E549" s="72" t="s">
        <v>65</v>
      </c>
    </row>
    <row r="550" spans="1:5" ht="15" customHeight="1" x14ac:dyDescent="0.25">
      <c r="A550" s="79"/>
      <c r="B550" s="82"/>
      <c r="C550" s="71"/>
      <c r="D550" s="71"/>
      <c r="E550" s="84"/>
    </row>
    <row r="551" spans="1:5" ht="15" customHeight="1" x14ac:dyDescent="0.2">
      <c r="A551" s="111"/>
      <c r="B551" s="111"/>
      <c r="C551" s="85" t="s">
        <v>48</v>
      </c>
      <c r="D551" s="59" t="s">
        <v>54</v>
      </c>
      <c r="E551" s="48" t="s">
        <v>50</v>
      </c>
    </row>
    <row r="552" spans="1:5" ht="15" customHeight="1" x14ac:dyDescent="0.2">
      <c r="A552" s="129"/>
      <c r="B552" s="113"/>
      <c r="C552" s="132">
        <v>6409</v>
      </c>
      <c r="D552" s="143" t="s">
        <v>86</v>
      </c>
      <c r="E552" s="150">
        <v>-455170</v>
      </c>
    </row>
    <row r="553" spans="1:5" ht="15" customHeight="1" x14ac:dyDescent="0.2">
      <c r="A553" s="130"/>
      <c r="B553" s="151"/>
      <c r="C553" s="91" t="s">
        <v>52</v>
      </c>
      <c r="D553" s="92"/>
      <c r="E553" s="93">
        <f>E552</f>
        <v>-455170</v>
      </c>
    </row>
    <row r="554" spans="1:5" ht="15" customHeight="1" x14ac:dyDescent="0.2"/>
    <row r="555" spans="1:5" ht="15" customHeight="1" x14ac:dyDescent="0.25">
      <c r="A555" s="40" t="s">
        <v>17</v>
      </c>
      <c r="B555" s="41"/>
      <c r="C555" s="41"/>
      <c r="D555" s="41"/>
      <c r="E555" s="41"/>
    </row>
    <row r="556" spans="1:5" ht="15" customHeight="1" x14ac:dyDescent="0.2">
      <c r="A556" s="81" t="s">
        <v>433</v>
      </c>
      <c r="B556" s="71"/>
      <c r="C556" s="71"/>
      <c r="D556" s="71"/>
      <c r="E556" s="72" t="s">
        <v>434</v>
      </c>
    </row>
    <row r="557" spans="1:5" ht="15" customHeight="1" x14ac:dyDescent="0.2">
      <c r="A557" s="153"/>
      <c r="B557" s="154"/>
      <c r="C557" s="71"/>
      <c r="D557" s="71"/>
      <c r="E557" s="84"/>
    </row>
    <row r="558" spans="1:5" ht="15" customHeight="1" x14ac:dyDescent="0.2">
      <c r="A558" s="97"/>
      <c r="B558" s="85" t="s">
        <v>47</v>
      </c>
      <c r="C558" s="85" t="s">
        <v>48</v>
      </c>
      <c r="D558" s="59" t="s">
        <v>54</v>
      </c>
      <c r="E558" s="48" t="s">
        <v>50</v>
      </c>
    </row>
    <row r="559" spans="1:5" ht="15" customHeight="1" x14ac:dyDescent="0.2">
      <c r="A559" s="129"/>
      <c r="B559" s="49">
        <v>13</v>
      </c>
      <c r="C559" s="100"/>
      <c r="D559" s="101" t="s">
        <v>99</v>
      </c>
      <c r="E559" s="108">
        <v>455170</v>
      </c>
    </row>
    <row r="560" spans="1:5" ht="15" customHeight="1" x14ac:dyDescent="0.2">
      <c r="A560" s="102"/>
      <c r="B560" s="90"/>
      <c r="C560" s="91" t="s">
        <v>52</v>
      </c>
      <c r="D560" s="92"/>
      <c r="E560" s="93">
        <f>SUM(E559:E559)</f>
        <v>455170</v>
      </c>
    </row>
    <row r="561" spans="1:5" ht="15" customHeight="1" x14ac:dyDescent="0.2"/>
    <row r="562" spans="1:5" ht="15" customHeight="1" x14ac:dyDescent="0.2"/>
    <row r="563" spans="1:5" ht="15" customHeight="1" x14ac:dyDescent="0.25">
      <c r="A563" s="57" t="s">
        <v>435</v>
      </c>
    </row>
    <row r="564" spans="1:5" ht="15" customHeight="1" x14ac:dyDescent="0.2">
      <c r="A564" s="212" t="s">
        <v>436</v>
      </c>
      <c r="B564" s="212"/>
      <c r="C564" s="212"/>
      <c r="D564" s="212"/>
      <c r="E564" s="212"/>
    </row>
    <row r="565" spans="1:5" ht="15" customHeight="1" x14ac:dyDescent="0.2">
      <c r="A565" s="212"/>
      <c r="B565" s="212"/>
      <c r="C565" s="212"/>
      <c r="D565" s="212"/>
      <c r="E565" s="212"/>
    </row>
    <row r="566" spans="1:5" ht="15" customHeight="1" x14ac:dyDescent="0.2">
      <c r="A566" s="209" t="s">
        <v>437</v>
      </c>
      <c r="B566" s="209"/>
      <c r="C566" s="209"/>
      <c r="D566" s="209"/>
      <c r="E566" s="209"/>
    </row>
    <row r="567" spans="1:5" ht="15" customHeight="1" x14ac:dyDescent="0.2">
      <c r="A567" s="209"/>
      <c r="B567" s="209"/>
      <c r="C567" s="209"/>
      <c r="D567" s="209"/>
      <c r="E567" s="209"/>
    </row>
    <row r="568" spans="1:5" ht="15" customHeight="1" x14ac:dyDescent="0.2">
      <c r="A568" s="209"/>
      <c r="B568" s="209"/>
      <c r="C568" s="209"/>
      <c r="D568" s="209"/>
      <c r="E568" s="209"/>
    </row>
    <row r="569" spans="1:5" ht="15" customHeight="1" x14ac:dyDescent="0.2">
      <c r="A569" s="209"/>
      <c r="B569" s="209"/>
      <c r="C569" s="209"/>
      <c r="D569" s="209"/>
      <c r="E569" s="209"/>
    </row>
    <row r="570" spans="1:5" ht="15" customHeight="1" x14ac:dyDescent="0.2">
      <c r="A570" s="209"/>
      <c r="B570" s="209"/>
      <c r="C570" s="209"/>
      <c r="D570" s="209"/>
      <c r="E570" s="209"/>
    </row>
    <row r="571" spans="1:5" ht="15" customHeight="1" x14ac:dyDescent="0.2">
      <c r="A571" s="209"/>
      <c r="B571" s="209"/>
      <c r="C571" s="209"/>
      <c r="D571" s="209"/>
      <c r="E571" s="209"/>
    </row>
    <row r="572" spans="1:5" ht="15" customHeight="1" x14ac:dyDescent="0.2">
      <c r="A572" s="209"/>
      <c r="B572" s="209"/>
      <c r="C572" s="209"/>
      <c r="D572" s="209"/>
      <c r="E572" s="209"/>
    </row>
    <row r="573" spans="1:5" ht="15" customHeight="1" x14ac:dyDescent="0.2"/>
    <row r="574" spans="1:5" ht="15" customHeight="1" x14ac:dyDescent="0.25">
      <c r="A574" s="79" t="s">
        <v>17</v>
      </c>
      <c r="B574" s="71"/>
      <c r="C574" s="71"/>
      <c r="D574" s="71"/>
      <c r="E574" s="82"/>
    </row>
    <row r="575" spans="1:5" ht="15" customHeight="1" x14ac:dyDescent="0.2">
      <c r="A575" s="42" t="s">
        <v>84</v>
      </c>
      <c r="B575" s="71"/>
      <c r="C575" s="71"/>
      <c r="D575" s="71"/>
      <c r="E575" s="72" t="s">
        <v>85</v>
      </c>
    </row>
    <row r="576" spans="1:5" ht="15" customHeight="1" x14ac:dyDescent="0.2">
      <c r="B576" s="154"/>
      <c r="C576" s="71"/>
      <c r="D576" s="71"/>
      <c r="E576" s="84"/>
    </row>
    <row r="577" spans="1:5" ht="15" customHeight="1" x14ac:dyDescent="0.2">
      <c r="B577" s="111"/>
      <c r="C577" s="85" t="s">
        <v>48</v>
      </c>
      <c r="D577" s="86" t="s">
        <v>54</v>
      </c>
      <c r="E577" s="48" t="s">
        <v>50</v>
      </c>
    </row>
    <row r="578" spans="1:5" ht="15" customHeight="1" x14ac:dyDescent="0.2">
      <c r="B578" s="160"/>
      <c r="C578" s="107">
        <v>6114</v>
      </c>
      <c r="D578" s="101" t="s">
        <v>78</v>
      </c>
      <c r="E578" s="89">
        <v>-34028.29</v>
      </c>
    </row>
    <row r="579" spans="1:5" ht="15" customHeight="1" x14ac:dyDescent="0.2">
      <c r="B579" s="160"/>
      <c r="C579" s="107">
        <v>6114</v>
      </c>
      <c r="D579" s="101" t="s">
        <v>438</v>
      </c>
      <c r="E579" s="89">
        <f>17381+4345.25+1564.29</f>
        <v>23290.54</v>
      </c>
    </row>
    <row r="580" spans="1:5" ht="15" customHeight="1" x14ac:dyDescent="0.2">
      <c r="B580" s="160"/>
      <c r="C580" s="107">
        <v>6114</v>
      </c>
      <c r="D580" s="101" t="s">
        <v>78</v>
      </c>
      <c r="E580" s="89">
        <f>1368.24+4558.51+4811</f>
        <v>10737.75</v>
      </c>
    </row>
    <row r="581" spans="1:5" ht="15" customHeight="1" x14ac:dyDescent="0.2">
      <c r="B581" s="160"/>
      <c r="C581" s="91" t="s">
        <v>52</v>
      </c>
      <c r="D581" s="92"/>
      <c r="E581" s="93">
        <f>SUM(E578:E580)</f>
        <v>0</v>
      </c>
    </row>
    <row r="582" spans="1:5" ht="15" customHeight="1" x14ac:dyDescent="0.2"/>
    <row r="583" spans="1:5" ht="15" customHeight="1" x14ac:dyDescent="0.2"/>
    <row r="584" spans="1:5" ht="15" customHeight="1" x14ac:dyDescent="0.25">
      <c r="A584" s="57" t="s">
        <v>439</v>
      </c>
    </row>
    <row r="585" spans="1:5" ht="15" customHeight="1" x14ac:dyDescent="0.2">
      <c r="A585" s="212" t="s">
        <v>440</v>
      </c>
      <c r="B585" s="212"/>
      <c r="C585" s="212"/>
      <c r="D585" s="212"/>
      <c r="E585" s="212"/>
    </row>
    <row r="586" spans="1:5" ht="15" customHeight="1" x14ac:dyDescent="0.2">
      <c r="A586" s="212"/>
      <c r="B586" s="212"/>
      <c r="C586" s="212"/>
      <c r="D586" s="212"/>
      <c r="E586" s="212"/>
    </row>
    <row r="587" spans="1:5" ht="15" customHeight="1" x14ac:dyDescent="0.2">
      <c r="A587" s="209" t="s">
        <v>441</v>
      </c>
      <c r="B587" s="209"/>
      <c r="C587" s="209"/>
      <c r="D587" s="209"/>
      <c r="E587" s="209"/>
    </row>
    <row r="588" spans="1:5" ht="15" customHeight="1" x14ac:dyDescent="0.2">
      <c r="A588" s="209"/>
      <c r="B588" s="209"/>
      <c r="C588" s="209"/>
      <c r="D588" s="209"/>
      <c r="E588" s="209"/>
    </row>
    <row r="589" spans="1:5" ht="15" customHeight="1" x14ac:dyDescent="0.2">
      <c r="A589" s="209"/>
      <c r="B589" s="209"/>
      <c r="C589" s="209"/>
      <c r="D589" s="209"/>
      <c r="E589" s="209"/>
    </row>
    <row r="590" spans="1:5" ht="15" customHeight="1" x14ac:dyDescent="0.2">
      <c r="A590" s="209"/>
      <c r="B590" s="209"/>
      <c r="C590" s="209"/>
      <c r="D590" s="209"/>
      <c r="E590" s="209"/>
    </row>
    <row r="591" spans="1:5" ht="15" customHeight="1" x14ac:dyDescent="0.2">
      <c r="A591" s="209"/>
      <c r="B591" s="209"/>
      <c r="C591" s="209"/>
      <c r="D591" s="209"/>
      <c r="E591" s="209"/>
    </row>
    <row r="592" spans="1:5" ht="15" customHeight="1" x14ac:dyDescent="0.2">
      <c r="A592" s="209"/>
      <c r="B592" s="209"/>
      <c r="C592" s="209"/>
      <c r="D592" s="209"/>
      <c r="E592" s="209"/>
    </row>
    <row r="593" spans="1:5" ht="15" customHeight="1" x14ac:dyDescent="0.2">
      <c r="A593" s="71"/>
      <c r="B593" s="153"/>
      <c r="C593" s="157"/>
      <c r="D593" s="71"/>
      <c r="E593" s="161"/>
    </row>
    <row r="594" spans="1:5" ht="15" customHeight="1" x14ac:dyDescent="0.25">
      <c r="A594" s="79" t="s">
        <v>17</v>
      </c>
      <c r="B594" s="71"/>
      <c r="C594" s="71"/>
      <c r="D594" s="71"/>
      <c r="E594" s="82"/>
    </row>
    <row r="595" spans="1:5" ht="15" customHeight="1" x14ac:dyDescent="0.2">
      <c r="A595" s="42" t="s">
        <v>131</v>
      </c>
      <c r="B595" s="41"/>
      <c r="C595" s="41"/>
      <c r="D595" s="41"/>
      <c r="E595" s="43" t="s">
        <v>132</v>
      </c>
    </row>
    <row r="596" spans="1:5" ht="15" customHeight="1" x14ac:dyDescent="0.2">
      <c r="A596" s="81"/>
      <c r="B596" s="82"/>
      <c r="C596" s="71"/>
      <c r="D596" s="71"/>
      <c r="E596" s="84"/>
    </row>
    <row r="597" spans="1:5" ht="15" customHeight="1" x14ac:dyDescent="0.2">
      <c r="A597" s="111"/>
      <c r="B597" s="111"/>
      <c r="C597" s="85" t="s">
        <v>48</v>
      </c>
      <c r="D597" s="59" t="s">
        <v>54</v>
      </c>
      <c r="E597" s="46" t="s">
        <v>50</v>
      </c>
    </row>
    <row r="598" spans="1:5" ht="15" customHeight="1" x14ac:dyDescent="0.2">
      <c r="A598" s="129"/>
      <c r="B598" s="113"/>
      <c r="C598" s="107">
        <v>3349</v>
      </c>
      <c r="D598" s="101" t="s">
        <v>78</v>
      </c>
      <c r="E598" s="108">
        <v>-19000</v>
      </c>
    </row>
    <row r="599" spans="1:5" ht="15" customHeight="1" x14ac:dyDescent="0.2">
      <c r="A599" s="129"/>
      <c r="B599" s="113"/>
      <c r="C599" s="107">
        <v>3349</v>
      </c>
      <c r="D599" s="101" t="s">
        <v>78</v>
      </c>
      <c r="E599" s="108">
        <v>1000</v>
      </c>
    </row>
    <row r="600" spans="1:5" ht="15" customHeight="1" x14ac:dyDescent="0.2">
      <c r="A600" s="129"/>
      <c r="B600" s="113"/>
      <c r="C600" s="107">
        <v>3349</v>
      </c>
      <c r="D600" s="69" t="s">
        <v>56</v>
      </c>
      <c r="E600" s="108">
        <v>18000</v>
      </c>
    </row>
    <row r="601" spans="1:5" ht="15" customHeight="1" x14ac:dyDescent="0.2">
      <c r="A601" s="99"/>
      <c r="B601" s="99"/>
      <c r="C601" s="91" t="s">
        <v>52</v>
      </c>
      <c r="D601" s="69"/>
      <c r="E601" s="93">
        <f>SUM(E598:E600)</f>
        <v>0</v>
      </c>
    </row>
    <row r="602" spans="1:5" ht="15" customHeight="1" x14ac:dyDescent="0.25">
      <c r="A602" s="57"/>
    </row>
    <row r="603" spans="1:5" ht="15" customHeight="1" x14ac:dyDescent="0.25">
      <c r="A603" s="57"/>
    </row>
    <row r="604" spans="1:5" ht="15" customHeight="1" x14ac:dyDescent="0.25">
      <c r="A604" s="57" t="s">
        <v>442</v>
      </c>
    </row>
    <row r="605" spans="1:5" ht="15" customHeight="1" x14ac:dyDescent="0.2">
      <c r="A605" s="212" t="s">
        <v>189</v>
      </c>
      <c r="B605" s="212"/>
      <c r="C605" s="212"/>
      <c r="D605" s="212"/>
      <c r="E605" s="212"/>
    </row>
    <row r="606" spans="1:5" ht="15" customHeight="1" x14ac:dyDescent="0.2">
      <c r="A606" s="212"/>
      <c r="B606" s="212"/>
      <c r="C606" s="212"/>
      <c r="D606" s="212"/>
      <c r="E606" s="212"/>
    </row>
    <row r="607" spans="1:5" ht="15" customHeight="1" x14ac:dyDescent="0.2">
      <c r="A607" s="209" t="s">
        <v>505</v>
      </c>
      <c r="B607" s="209"/>
      <c r="C607" s="209"/>
      <c r="D607" s="209"/>
      <c r="E607" s="209"/>
    </row>
    <row r="608" spans="1:5" ht="15" customHeight="1" x14ac:dyDescent="0.2">
      <c r="A608" s="209"/>
      <c r="B608" s="209"/>
      <c r="C608" s="209"/>
      <c r="D608" s="209"/>
      <c r="E608" s="209"/>
    </row>
    <row r="609" spans="1:5" ht="15" customHeight="1" x14ac:dyDescent="0.2">
      <c r="A609" s="209"/>
      <c r="B609" s="209"/>
      <c r="C609" s="209"/>
      <c r="D609" s="209"/>
      <c r="E609" s="209"/>
    </row>
    <row r="610" spans="1:5" ht="15" customHeight="1" x14ac:dyDescent="0.2">
      <c r="A610" s="209"/>
      <c r="B610" s="209"/>
      <c r="C610" s="209"/>
      <c r="D610" s="209"/>
      <c r="E610" s="209"/>
    </row>
    <row r="611" spans="1:5" ht="15" customHeight="1" x14ac:dyDescent="0.2">
      <c r="A611" s="209"/>
      <c r="B611" s="209"/>
      <c r="C611" s="209"/>
      <c r="D611" s="209"/>
      <c r="E611" s="209"/>
    </row>
    <row r="612" spans="1:5" ht="15" customHeight="1" x14ac:dyDescent="0.2">
      <c r="A612" s="209"/>
      <c r="B612" s="209"/>
      <c r="C612" s="209"/>
      <c r="D612" s="209"/>
      <c r="E612" s="209"/>
    </row>
    <row r="613" spans="1:5" ht="15" customHeight="1" x14ac:dyDescent="0.2">
      <c r="A613" s="209"/>
      <c r="B613" s="209"/>
      <c r="C613" s="209"/>
      <c r="D613" s="209"/>
      <c r="E613" s="209"/>
    </row>
    <row r="614" spans="1:5" ht="15" customHeight="1" x14ac:dyDescent="0.2">
      <c r="A614" s="209"/>
      <c r="B614" s="209"/>
      <c r="C614" s="209"/>
      <c r="D614" s="209"/>
      <c r="E614" s="209"/>
    </row>
    <row r="615" spans="1:5" ht="15" customHeight="1" x14ac:dyDescent="0.2">
      <c r="A615" s="209"/>
      <c r="B615" s="209"/>
      <c r="C615" s="209"/>
      <c r="D615" s="209"/>
      <c r="E615" s="209"/>
    </row>
    <row r="616" spans="1:5" ht="15" customHeight="1" x14ac:dyDescent="0.2"/>
    <row r="617" spans="1:5" ht="15" customHeight="1" x14ac:dyDescent="0.25">
      <c r="A617" s="79" t="s">
        <v>17</v>
      </c>
      <c r="B617" s="71"/>
      <c r="C617" s="71"/>
      <c r="D617" s="71"/>
      <c r="E617" s="82"/>
    </row>
    <row r="618" spans="1:5" ht="15" customHeight="1" x14ac:dyDescent="0.2">
      <c r="A618" s="81" t="s">
        <v>90</v>
      </c>
      <c r="B618" s="127"/>
      <c r="C618" s="127"/>
      <c r="D618" s="127"/>
      <c r="E618" s="82" t="s">
        <v>91</v>
      </c>
    </row>
    <row r="619" spans="1:5" ht="15" customHeight="1" x14ac:dyDescent="0.2"/>
    <row r="620" spans="1:5" ht="15" customHeight="1" x14ac:dyDescent="0.2">
      <c r="B620" s="46" t="s">
        <v>47</v>
      </c>
      <c r="C620" s="85" t="s">
        <v>48</v>
      </c>
      <c r="D620" s="128" t="s">
        <v>49</v>
      </c>
      <c r="E620" s="48" t="s">
        <v>50</v>
      </c>
    </row>
    <row r="621" spans="1:5" ht="15" customHeight="1" x14ac:dyDescent="0.2">
      <c r="B621" s="49">
        <v>303</v>
      </c>
      <c r="C621" s="100"/>
      <c r="D621" s="60" t="s">
        <v>92</v>
      </c>
      <c r="E621" s="52">
        <v>-230000</v>
      </c>
    </row>
    <row r="622" spans="1:5" ht="15" customHeight="1" x14ac:dyDescent="0.2">
      <c r="B622" s="49">
        <v>307</v>
      </c>
      <c r="C622" s="100"/>
      <c r="D622" s="60" t="s">
        <v>92</v>
      </c>
      <c r="E622" s="52">
        <v>230000</v>
      </c>
    </row>
    <row r="623" spans="1:5" ht="15" customHeight="1" x14ac:dyDescent="0.2">
      <c r="B623" s="131"/>
      <c r="C623" s="91" t="s">
        <v>52</v>
      </c>
      <c r="D623" s="103"/>
      <c r="E623" s="104">
        <f>SUM(E621:E622)</f>
        <v>0</v>
      </c>
    </row>
    <row r="624" spans="1:5" ht="15" customHeight="1" x14ac:dyDescent="0.2"/>
    <row r="625" spans="1:5" ht="15" customHeight="1" x14ac:dyDescent="0.2"/>
    <row r="626" spans="1:5" ht="15" customHeight="1" x14ac:dyDescent="0.25">
      <c r="A626" s="57" t="s">
        <v>443</v>
      </c>
    </row>
    <row r="627" spans="1:5" ht="15" customHeight="1" x14ac:dyDescent="0.2">
      <c r="A627" s="212" t="s">
        <v>189</v>
      </c>
      <c r="B627" s="212"/>
      <c r="C627" s="212"/>
      <c r="D627" s="212"/>
      <c r="E627" s="212"/>
    </row>
    <row r="628" spans="1:5" ht="15" customHeight="1" x14ac:dyDescent="0.2">
      <c r="A628" s="212"/>
      <c r="B628" s="212"/>
      <c r="C628" s="212"/>
      <c r="D628" s="212"/>
      <c r="E628" s="212"/>
    </row>
    <row r="629" spans="1:5" ht="15" customHeight="1" x14ac:dyDescent="0.2">
      <c r="A629" s="209" t="s">
        <v>506</v>
      </c>
      <c r="B629" s="209"/>
      <c r="C629" s="209"/>
      <c r="D629" s="209"/>
      <c r="E629" s="209"/>
    </row>
    <row r="630" spans="1:5" ht="15" customHeight="1" x14ac:dyDescent="0.2">
      <c r="A630" s="209"/>
      <c r="B630" s="209"/>
      <c r="C630" s="209"/>
      <c r="D630" s="209"/>
      <c r="E630" s="209"/>
    </row>
    <row r="631" spans="1:5" ht="15" customHeight="1" x14ac:dyDescent="0.2">
      <c r="A631" s="209"/>
      <c r="B631" s="209"/>
      <c r="C631" s="209"/>
      <c r="D631" s="209"/>
      <c r="E631" s="209"/>
    </row>
    <row r="632" spans="1:5" ht="15" customHeight="1" x14ac:dyDescent="0.2">
      <c r="A632" s="209"/>
      <c r="B632" s="209"/>
      <c r="C632" s="209"/>
      <c r="D632" s="209"/>
      <c r="E632" s="209"/>
    </row>
    <row r="633" spans="1:5" ht="15" customHeight="1" x14ac:dyDescent="0.2">
      <c r="A633" s="209"/>
      <c r="B633" s="209"/>
      <c r="C633" s="209"/>
      <c r="D633" s="209"/>
      <c r="E633" s="209"/>
    </row>
    <row r="634" spans="1:5" ht="15" customHeight="1" x14ac:dyDescent="0.2">
      <c r="A634" s="209"/>
      <c r="B634" s="209"/>
      <c r="C634" s="209"/>
      <c r="D634" s="209"/>
      <c r="E634" s="209"/>
    </row>
    <row r="635" spans="1:5" ht="15" customHeight="1" x14ac:dyDescent="0.2">
      <c r="A635" s="209"/>
      <c r="B635" s="209"/>
      <c r="C635" s="209"/>
      <c r="D635" s="209"/>
      <c r="E635" s="209"/>
    </row>
    <row r="636" spans="1:5" ht="15" customHeight="1" x14ac:dyDescent="0.2">
      <c r="A636" s="209"/>
      <c r="B636" s="209"/>
      <c r="C636" s="209"/>
      <c r="D636" s="209"/>
      <c r="E636" s="209"/>
    </row>
    <row r="637" spans="1:5" ht="15" customHeight="1" x14ac:dyDescent="0.2"/>
    <row r="638" spans="1:5" ht="15" customHeight="1" x14ac:dyDescent="0.25">
      <c r="A638" s="79" t="s">
        <v>17</v>
      </c>
      <c r="B638" s="71"/>
      <c r="C638" s="71"/>
      <c r="D638" s="71"/>
      <c r="E638" s="82"/>
    </row>
    <row r="639" spans="1:5" ht="15" customHeight="1" x14ac:dyDescent="0.2">
      <c r="A639" s="81" t="s">
        <v>90</v>
      </c>
      <c r="B639" s="127"/>
      <c r="C639" s="127"/>
      <c r="D639" s="127"/>
      <c r="E639" s="82" t="s">
        <v>91</v>
      </c>
    </row>
    <row r="640" spans="1:5" ht="15" customHeight="1" x14ac:dyDescent="0.2"/>
    <row r="641" spans="1:5" ht="15" customHeight="1" x14ac:dyDescent="0.2">
      <c r="B641" s="46" t="s">
        <v>47</v>
      </c>
      <c r="C641" s="85" t="s">
        <v>48</v>
      </c>
      <c r="D641" s="128" t="s">
        <v>49</v>
      </c>
      <c r="E641" s="48" t="s">
        <v>50</v>
      </c>
    </row>
    <row r="642" spans="1:5" ht="15" customHeight="1" x14ac:dyDescent="0.2">
      <c r="B642" s="49">
        <v>307</v>
      </c>
      <c r="C642" s="100"/>
      <c r="D642" s="60" t="s">
        <v>92</v>
      </c>
      <c r="E642" s="52">
        <v>-600000</v>
      </c>
    </row>
    <row r="643" spans="1:5" ht="15" customHeight="1" x14ac:dyDescent="0.2">
      <c r="B643" s="49">
        <v>300</v>
      </c>
      <c r="C643" s="100"/>
      <c r="D643" s="60" t="s">
        <v>92</v>
      </c>
      <c r="E643" s="52">
        <v>600000</v>
      </c>
    </row>
    <row r="644" spans="1:5" ht="15" customHeight="1" x14ac:dyDescent="0.2">
      <c r="B644" s="131"/>
      <c r="C644" s="91" t="s">
        <v>52</v>
      </c>
      <c r="D644" s="103"/>
      <c r="E644" s="104">
        <f>SUM(E642:E643)</f>
        <v>0</v>
      </c>
    </row>
    <row r="645" spans="1:5" ht="15" customHeight="1" x14ac:dyDescent="0.2"/>
    <row r="646" spans="1:5" ht="15" customHeight="1" x14ac:dyDescent="0.2"/>
    <row r="647" spans="1:5" ht="15" customHeight="1" x14ac:dyDescent="0.25">
      <c r="A647" s="57" t="s">
        <v>444</v>
      </c>
    </row>
    <row r="648" spans="1:5" ht="15" customHeight="1" x14ac:dyDescent="0.2">
      <c r="A648" s="212" t="s">
        <v>189</v>
      </c>
      <c r="B648" s="212"/>
      <c r="C648" s="212"/>
      <c r="D648" s="212"/>
      <c r="E648" s="212"/>
    </row>
    <row r="649" spans="1:5" ht="15" customHeight="1" x14ac:dyDescent="0.2">
      <c r="A649" s="212"/>
      <c r="B649" s="212"/>
      <c r="C649" s="212"/>
      <c r="D649" s="212"/>
      <c r="E649" s="212"/>
    </row>
    <row r="650" spans="1:5" ht="15" customHeight="1" x14ac:dyDescent="0.2">
      <c r="A650" s="209" t="s">
        <v>507</v>
      </c>
      <c r="B650" s="209"/>
      <c r="C650" s="209"/>
      <c r="D650" s="209"/>
      <c r="E650" s="209"/>
    </row>
    <row r="651" spans="1:5" ht="15" customHeight="1" x14ac:dyDescent="0.2">
      <c r="A651" s="209"/>
      <c r="B651" s="209"/>
      <c r="C651" s="209"/>
      <c r="D651" s="209"/>
      <c r="E651" s="209"/>
    </row>
    <row r="652" spans="1:5" ht="15" customHeight="1" x14ac:dyDescent="0.2">
      <c r="A652" s="209"/>
      <c r="B652" s="209"/>
      <c r="C652" s="209"/>
      <c r="D652" s="209"/>
      <c r="E652" s="209"/>
    </row>
    <row r="653" spans="1:5" ht="15" customHeight="1" x14ac:dyDescent="0.2">
      <c r="A653" s="209"/>
      <c r="B653" s="209"/>
      <c r="C653" s="209"/>
      <c r="D653" s="209"/>
      <c r="E653" s="209"/>
    </row>
    <row r="654" spans="1:5" ht="15" customHeight="1" x14ac:dyDescent="0.2">
      <c r="A654" s="209"/>
      <c r="B654" s="209"/>
      <c r="C654" s="209"/>
      <c r="D654" s="209"/>
      <c r="E654" s="209"/>
    </row>
    <row r="655" spans="1:5" ht="15" customHeight="1" x14ac:dyDescent="0.2">
      <c r="A655" s="209"/>
      <c r="B655" s="209"/>
      <c r="C655" s="209"/>
      <c r="D655" s="209"/>
      <c r="E655" s="209"/>
    </row>
    <row r="656" spans="1:5" ht="15" customHeight="1" x14ac:dyDescent="0.2">
      <c r="A656" s="209"/>
      <c r="B656" s="209"/>
      <c r="C656" s="209"/>
      <c r="D656" s="209"/>
      <c r="E656" s="209"/>
    </row>
    <row r="657" spans="1:5" ht="15" customHeight="1" x14ac:dyDescent="0.2">
      <c r="A657" s="209"/>
      <c r="B657" s="209"/>
      <c r="C657" s="209"/>
      <c r="D657" s="209"/>
      <c r="E657" s="209"/>
    </row>
    <row r="658" spans="1:5" ht="15" customHeight="1" x14ac:dyDescent="0.2">
      <c r="A658" s="209"/>
      <c r="B658" s="209"/>
      <c r="C658" s="209"/>
      <c r="D658" s="209"/>
      <c r="E658" s="209"/>
    </row>
    <row r="659" spans="1:5" ht="15" customHeight="1" x14ac:dyDescent="0.2"/>
    <row r="660" spans="1:5" ht="15" customHeight="1" x14ac:dyDescent="0.25">
      <c r="A660" s="79" t="s">
        <v>17</v>
      </c>
      <c r="B660" s="71"/>
      <c r="C660" s="71"/>
      <c r="D660" s="71"/>
      <c r="E660" s="82"/>
    </row>
    <row r="661" spans="1:5" ht="15" customHeight="1" x14ac:dyDescent="0.2">
      <c r="A661" s="81" t="s">
        <v>90</v>
      </c>
      <c r="B661" s="127"/>
      <c r="C661" s="127"/>
      <c r="D661" s="127"/>
      <c r="E661" s="82" t="s">
        <v>91</v>
      </c>
    </row>
    <row r="662" spans="1:5" ht="15" customHeight="1" x14ac:dyDescent="0.2"/>
    <row r="663" spans="1:5" ht="15" customHeight="1" x14ac:dyDescent="0.2">
      <c r="B663" s="46" t="s">
        <v>47</v>
      </c>
      <c r="C663" s="85" t="s">
        <v>48</v>
      </c>
      <c r="D663" s="128" t="s">
        <v>49</v>
      </c>
      <c r="E663" s="48" t="s">
        <v>50</v>
      </c>
    </row>
    <row r="664" spans="1:5" ht="15" customHeight="1" x14ac:dyDescent="0.2">
      <c r="B664" s="49">
        <v>13</v>
      </c>
      <c r="C664" s="100"/>
      <c r="D664" s="60" t="s">
        <v>92</v>
      </c>
      <c r="E664" s="52">
        <v>-59.6</v>
      </c>
    </row>
    <row r="665" spans="1:5" ht="15" customHeight="1" x14ac:dyDescent="0.2">
      <c r="B665" s="49">
        <v>14</v>
      </c>
      <c r="C665" s="100"/>
      <c r="D665" s="60" t="s">
        <v>92</v>
      </c>
      <c r="E665" s="52">
        <v>-2.99</v>
      </c>
    </row>
    <row r="666" spans="1:5" ht="15" customHeight="1" x14ac:dyDescent="0.2">
      <c r="B666" s="49">
        <v>10</v>
      </c>
      <c r="C666" s="100"/>
      <c r="D666" s="60" t="s">
        <v>92</v>
      </c>
      <c r="E666" s="52">
        <v>-1573</v>
      </c>
    </row>
    <row r="667" spans="1:5" ht="15" customHeight="1" x14ac:dyDescent="0.2">
      <c r="B667" s="49">
        <v>11</v>
      </c>
      <c r="C667" s="100"/>
      <c r="D667" s="60" t="s">
        <v>92</v>
      </c>
      <c r="E667" s="52">
        <f>-2539-951-2787-1-1029</f>
        <v>-7307</v>
      </c>
    </row>
    <row r="668" spans="1:5" ht="15" customHeight="1" x14ac:dyDescent="0.2">
      <c r="B668" s="49">
        <v>13</v>
      </c>
      <c r="C668" s="100"/>
      <c r="D668" s="101" t="s">
        <v>102</v>
      </c>
      <c r="E668" s="52">
        <f>-50-778-59726-2761.53-1601.21</f>
        <v>-64916.74</v>
      </c>
    </row>
    <row r="669" spans="1:5" ht="15" customHeight="1" x14ac:dyDescent="0.2">
      <c r="B669" s="49">
        <v>14</v>
      </c>
      <c r="C669" s="100"/>
      <c r="D669" s="101" t="s">
        <v>102</v>
      </c>
      <c r="E669" s="52">
        <f>-170530-3954-937.59</f>
        <v>-175421.59</v>
      </c>
    </row>
    <row r="670" spans="1:5" ht="15" customHeight="1" x14ac:dyDescent="0.2">
      <c r="B670" s="49">
        <v>10</v>
      </c>
      <c r="C670" s="100"/>
      <c r="D670" s="101" t="s">
        <v>102</v>
      </c>
      <c r="E670" s="52">
        <f>-93171.64-3647.16-9340</f>
        <v>-106158.8</v>
      </c>
    </row>
    <row r="671" spans="1:5" ht="15" customHeight="1" x14ac:dyDescent="0.2">
      <c r="B671" s="49">
        <v>11</v>
      </c>
      <c r="C671" s="100"/>
      <c r="D671" s="101" t="s">
        <v>102</v>
      </c>
      <c r="E671" s="52">
        <f>-546-694-2779-4943-11617-58520</f>
        <v>-79099</v>
      </c>
    </row>
    <row r="672" spans="1:5" ht="15" customHeight="1" x14ac:dyDescent="0.2">
      <c r="B672" s="49">
        <v>307</v>
      </c>
      <c r="C672" s="100"/>
      <c r="D672" s="60" t="s">
        <v>92</v>
      </c>
      <c r="E672" s="52">
        <v>434538.72</v>
      </c>
    </row>
    <row r="673" spans="1:5" ht="15" customHeight="1" x14ac:dyDescent="0.2">
      <c r="B673" s="131"/>
      <c r="C673" s="91" t="s">
        <v>52</v>
      </c>
      <c r="D673" s="103"/>
      <c r="E673" s="104">
        <f>SUM(E664:E672)</f>
        <v>0</v>
      </c>
    </row>
    <row r="674" spans="1:5" ht="15" customHeight="1" x14ac:dyDescent="0.2"/>
    <row r="675" spans="1:5" ht="15" customHeight="1" x14ac:dyDescent="0.2"/>
    <row r="676" spans="1:5" ht="15" customHeight="1" x14ac:dyDescent="0.2"/>
    <row r="677" spans="1:5" ht="15" customHeight="1" x14ac:dyDescent="0.2"/>
    <row r="678" spans="1:5" ht="15" customHeight="1" x14ac:dyDescent="0.25">
      <c r="A678" s="57" t="s">
        <v>445</v>
      </c>
    </row>
    <row r="679" spans="1:5" ht="15" customHeight="1" x14ac:dyDescent="0.2">
      <c r="A679" s="212" t="s">
        <v>189</v>
      </c>
      <c r="B679" s="212"/>
      <c r="C679" s="212"/>
      <c r="D679" s="212"/>
      <c r="E679" s="212"/>
    </row>
    <row r="680" spans="1:5" ht="15" customHeight="1" x14ac:dyDescent="0.2">
      <c r="A680" s="212"/>
      <c r="B680" s="212"/>
      <c r="C680" s="212"/>
      <c r="D680" s="212"/>
      <c r="E680" s="212"/>
    </row>
    <row r="681" spans="1:5" ht="15" customHeight="1" x14ac:dyDescent="0.2">
      <c r="A681" s="209" t="s">
        <v>508</v>
      </c>
      <c r="B681" s="209"/>
      <c r="C681" s="209"/>
      <c r="D681" s="209"/>
      <c r="E681" s="209"/>
    </row>
    <row r="682" spans="1:5" ht="15" customHeight="1" x14ac:dyDescent="0.2">
      <c r="A682" s="209"/>
      <c r="B682" s="209"/>
      <c r="C682" s="209"/>
      <c r="D682" s="209"/>
      <c r="E682" s="209"/>
    </row>
    <row r="683" spans="1:5" ht="15" customHeight="1" x14ac:dyDescent="0.2">
      <c r="A683" s="209"/>
      <c r="B683" s="209"/>
      <c r="C683" s="209"/>
      <c r="D683" s="209"/>
      <c r="E683" s="209"/>
    </row>
    <row r="684" spans="1:5" ht="15" customHeight="1" x14ac:dyDescent="0.2">
      <c r="A684" s="209"/>
      <c r="B684" s="209"/>
      <c r="C684" s="209"/>
      <c r="D684" s="209"/>
      <c r="E684" s="209"/>
    </row>
    <row r="685" spans="1:5" ht="15" customHeight="1" x14ac:dyDescent="0.2">
      <c r="A685" s="209"/>
      <c r="B685" s="209"/>
      <c r="C685" s="209"/>
      <c r="D685" s="209"/>
      <c r="E685" s="209"/>
    </row>
    <row r="686" spans="1:5" ht="15" customHeight="1" x14ac:dyDescent="0.2">
      <c r="A686" s="209"/>
      <c r="B686" s="209"/>
      <c r="C686" s="209"/>
      <c r="D686" s="209"/>
      <c r="E686" s="209"/>
    </row>
    <row r="687" spans="1:5" ht="15" customHeight="1" x14ac:dyDescent="0.2">
      <c r="A687" s="209"/>
      <c r="B687" s="209"/>
      <c r="C687" s="209"/>
      <c r="D687" s="209"/>
      <c r="E687" s="209"/>
    </row>
    <row r="688" spans="1:5" ht="15" customHeight="1" x14ac:dyDescent="0.2">
      <c r="A688" s="209"/>
      <c r="B688" s="209"/>
      <c r="C688" s="209"/>
      <c r="D688" s="209"/>
      <c r="E688" s="209"/>
    </row>
    <row r="689" spans="1:5" ht="15" customHeight="1" x14ac:dyDescent="0.2">
      <c r="A689" s="209"/>
      <c r="B689" s="209"/>
      <c r="C689" s="209"/>
      <c r="D689" s="209"/>
      <c r="E689" s="209"/>
    </row>
    <row r="690" spans="1:5" ht="15" customHeight="1" x14ac:dyDescent="0.2"/>
    <row r="691" spans="1:5" ht="15" customHeight="1" x14ac:dyDescent="0.25">
      <c r="A691" s="79" t="s">
        <v>17</v>
      </c>
      <c r="B691" s="71"/>
      <c r="C691" s="71"/>
      <c r="D691" s="71"/>
      <c r="E691" s="82"/>
    </row>
    <row r="692" spans="1:5" ht="15" customHeight="1" x14ac:dyDescent="0.2">
      <c r="A692" s="81" t="s">
        <v>90</v>
      </c>
      <c r="B692" s="127"/>
      <c r="C692" s="127"/>
      <c r="D692" s="127"/>
      <c r="E692" s="82" t="s">
        <v>91</v>
      </c>
    </row>
    <row r="693" spans="1:5" ht="15" customHeight="1" x14ac:dyDescent="0.2"/>
    <row r="694" spans="1:5" ht="15" customHeight="1" x14ac:dyDescent="0.2">
      <c r="B694" s="46" t="s">
        <v>47</v>
      </c>
      <c r="C694" s="85" t="s">
        <v>48</v>
      </c>
      <c r="D694" s="128" t="s">
        <v>49</v>
      </c>
      <c r="E694" s="48" t="s">
        <v>50</v>
      </c>
    </row>
    <row r="695" spans="1:5" ht="15" customHeight="1" x14ac:dyDescent="0.2">
      <c r="B695" s="49">
        <v>307</v>
      </c>
      <c r="C695" s="100"/>
      <c r="D695" s="60" t="s">
        <v>92</v>
      </c>
      <c r="E695" s="52">
        <v>-3810261</v>
      </c>
    </row>
    <row r="696" spans="1:5" ht="15" customHeight="1" x14ac:dyDescent="0.2">
      <c r="B696" s="49">
        <v>300</v>
      </c>
      <c r="C696" s="100"/>
      <c r="D696" s="60" t="s">
        <v>92</v>
      </c>
      <c r="E696" s="52">
        <f>34668+2148746+127501+94860+15192+22821+73850+70920</f>
        <v>2588558</v>
      </c>
    </row>
    <row r="697" spans="1:5" ht="15" customHeight="1" x14ac:dyDescent="0.2">
      <c r="B697" s="49">
        <v>301</v>
      </c>
      <c r="C697" s="100"/>
      <c r="D697" s="60" t="s">
        <v>92</v>
      </c>
      <c r="E697" s="52">
        <f>96300+354170+263500+42200+63393+205140+197000</f>
        <v>1221703</v>
      </c>
    </row>
    <row r="698" spans="1:5" ht="15" customHeight="1" x14ac:dyDescent="0.2">
      <c r="B698" s="131"/>
      <c r="C698" s="91" t="s">
        <v>52</v>
      </c>
      <c r="D698" s="103"/>
      <c r="E698" s="104">
        <f>SUM(E695:E697)</f>
        <v>0</v>
      </c>
    </row>
    <row r="699" spans="1:5" ht="15" customHeight="1" x14ac:dyDescent="0.2"/>
    <row r="700" spans="1:5" ht="15" customHeight="1" x14ac:dyDescent="0.2"/>
    <row r="701" spans="1:5" ht="15" customHeight="1" x14ac:dyDescent="0.25">
      <c r="A701" s="57" t="s">
        <v>446</v>
      </c>
    </row>
    <row r="702" spans="1:5" ht="15" customHeight="1" x14ac:dyDescent="0.2">
      <c r="A702" s="212" t="s">
        <v>189</v>
      </c>
      <c r="B702" s="212"/>
      <c r="C702" s="212"/>
      <c r="D702" s="212"/>
      <c r="E702" s="212"/>
    </row>
    <row r="703" spans="1:5" ht="15" customHeight="1" x14ac:dyDescent="0.2">
      <c r="A703" s="212"/>
      <c r="B703" s="212"/>
      <c r="C703" s="212"/>
      <c r="D703" s="212"/>
      <c r="E703" s="212"/>
    </row>
    <row r="704" spans="1:5" ht="15" customHeight="1" x14ac:dyDescent="0.2">
      <c r="A704" s="209" t="s">
        <v>509</v>
      </c>
      <c r="B704" s="209"/>
      <c r="C704" s="209"/>
      <c r="D704" s="209"/>
      <c r="E704" s="209"/>
    </row>
    <row r="705" spans="1:5" ht="15" customHeight="1" x14ac:dyDescent="0.2">
      <c r="A705" s="209"/>
      <c r="B705" s="209"/>
      <c r="C705" s="209"/>
      <c r="D705" s="209"/>
      <c r="E705" s="209"/>
    </row>
    <row r="706" spans="1:5" ht="15" customHeight="1" x14ac:dyDescent="0.2">
      <c r="A706" s="209"/>
      <c r="B706" s="209"/>
      <c r="C706" s="209"/>
      <c r="D706" s="209"/>
      <c r="E706" s="209"/>
    </row>
    <row r="707" spans="1:5" ht="15" customHeight="1" x14ac:dyDescent="0.2">
      <c r="A707" s="209"/>
      <c r="B707" s="209"/>
      <c r="C707" s="209"/>
      <c r="D707" s="209"/>
      <c r="E707" s="209"/>
    </row>
    <row r="708" spans="1:5" ht="15" customHeight="1" x14ac:dyDescent="0.2">
      <c r="A708" s="209"/>
      <c r="B708" s="209"/>
      <c r="C708" s="209"/>
      <c r="D708" s="209"/>
      <c r="E708" s="209"/>
    </row>
    <row r="709" spans="1:5" ht="15" customHeight="1" x14ac:dyDescent="0.2">
      <c r="A709" s="209"/>
      <c r="B709" s="209"/>
      <c r="C709" s="209"/>
      <c r="D709" s="209"/>
      <c r="E709" s="209"/>
    </row>
    <row r="710" spans="1:5" ht="15" customHeight="1" x14ac:dyDescent="0.2">
      <c r="A710" s="209"/>
      <c r="B710" s="209"/>
      <c r="C710" s="209"/>
      <c r="D710" s="209"/>
      <c r="E710" s="209"/>
    </row>
    <row r="711" spans="1:5" ht="15" customHeight="1" x14ac:dyDescent="0.2">
      <c r="A711" s="209"/>
      <c r="B711" s="209"/>
      <c r="C711" s="209"/>
      <c r="D711" s="209"/>
      <c r="E711" s="209"/>
    </row>
    <row r="712" spans="1:5" ht="15" customHeight="1" x14ac:dyDescent="0.2"/>
    <row r="713" spans="1:5" ht="15" customHeight="1" x14ac:dyDescent="0.25">
      <c r="A713" s="79" t="s">
        <v>17</v>
      </c>
      <c r="B713" s="71"/>
      <c r="C713" s="71"/>
      <c r="D713" s="71"/>
      <c r="E713" s="82"/>
    </row>
    <row r="714" spans="1:5" ht="15" customHeight="1" x14ac:dyDescent="0.2">
      <c r="A714" s="81" t="s">
        <v>90</v>
      </c>
      <c r="B714" s="127"/>
      <c r="C714" s="127"/>
      <c r="D714" s="127"/>
      <c r="E714" s="82" t="s">
        <v>91</v>
      </c>
    </row>
    <row r="715" spans="1:5" ht="15" customHeight="1" x14ac:dyDescent="0.2"/>
    <row r="716" spans="1:5" ht="15" customHeight="1" x14ac:dyDescent="0.2">
      <c r="B716" s="46" t="s">
        <v>47</v>
      </c>
      <c r="C716" s="85" t="s">
        <v>48</v>
      </c>
      <c r="D716" s="128" t="s">
        <v>49</v>
      </c>
      <c r="E716" s="48" t="s">
        <v>50</v>
      </c>
    </row>
    <row r="717" spans="1:5" ht="15" customHeight="1" x14ac:dyDescent="0.2">
      <c r="B717" s="49">
        <v>307</v>
      </c>
      <c r="C717" s="100"/>
      <c r="D717" s="60" t="s">
        <v>92</v>
      </c>
      <c r="E717" s="52">
        <v>-300000</v>
      </c>
    </row>
    <row r="718" spans="1:5" ht="15" customHeight="1" x14ac:dyDescent="0.2">
      <c r="B718" s="49">
        <v>10</v>
      </c>
      <c r="C718" s="100"/>
      <c r="D718" s="101" t="s">
        <v>102</v>
      </c>
      <c r="E718" s="52">
        <v>300000</v>
      </c>
    </row>
    <row r="719" spans="1:5" ht="15" customHeight="1" x14ac:dyDescent="0.2">
      <c r="B719" s="131"/>
      <c r="C719" s="91" t="s">
        <v>52</v>
      </c>
      <c r="D719" s="103"/>
      <c r="E719" s="104">
        <f>SUM(E717:E718)</f>
        <v>0</v>
      </c>
    </row>
    <row r="720" spans="1:5" ht="15" customHeight="1" x14ac:dyDescent="0.2"/>
    <row r="721" spans="1:5" ht="15" customHeight="1" x14ac:dyDescent="0.2"/>
    <row r="722" spans="1:5" ht="15" customHeight="1" x14ac:dyDescent="0.2"/>
    <row r="723" spans="1:5" ht="15" customHeight="1" x14ac:dyDescent="0.2"/>
    <row r="724" spans="1:5" ht="15" customHeight="1" x14ac:dyDescent="0.2"/>
    <row r="725" spans="1:5" ht="15" customHeight="1" x14ac:dyDescent="0.2"/>
    <row r="726" spans="1:5" ht="15" customHeight="1" x14ac:dyDescent="0.2"/>
    <row r="727" spans="1:5" ht="15" customHeight="1" x14ac:dyDescent="0.2"/>
    <row r="728" spans="1:5" ht="15" customHeight="1" x14ac:dyDescent="0.2"/>
    <row r="729" spans="1:5" ht="15" customHeight="1" x14ac:dyDescent="0.2"/>
    <row r="730" spans="1:5" ht="15" customHeight="1" x14ac:dyDescent="0.25">
      <c r="A730" s="57" t="s">
        <v>447</v>
      </c>
    </row>
    <row r="731" spans="1:5" ht="15" customHeight="1" x14ac:dyDescent="0.2">
      <c r="A731" s="212" t="s">
        <v>189</v>
      </c>
      <c r="B731" s="212"/>
      <c r="C731" s="212"/>
      <c r="D731" s="212"/>
      <c r="E731" s="212"/>
    </row>
    <row r="732" spans="1:5" ht="15" customHeight="1" x14ac:dyDescent="0.2">
      <c r="A732" s="212"/>
      <c r="B732" s="212"/>
      <c r="C732" s="212"/>
      <c r="D732" s="212"/>
      <c r="E732" s="212"/>
    </row>
    <row r="733" spans="1:5" ht="15" customHeight="1" x14ac:dyDescent="0.2">
      <c r="A733" s="209" t="s">
        <v>510</v>
      </c>
      <c r="B733" s="209"/>
      <c r="C733" s="209"/>
      <c r="D733" s="209"/>
      <c r="E733" s="209"/>
    </row>
    <row r="734" spans="1:5" ht="15" customHeight="1" x14ac:dyDescent="0.2">
      <c r="A734" s="209"/>
      <c r="B734" s="209"/>
      <c r="C734" s="209"/>
      <c r="D734" s="209"/>
      <c r="E734" s="209"/>
    </row>
    <row r="735" spans="1:5" ht="15" customHeight="1" x14ac:dyDescent="0.2">
      <c r="A735" s="209"/>
      <c r="B735" s="209"/>
      <c r="C735" s="209"/>
      <c r="D735" s="209"/>
      <c r="E735" s="209"/>
    </row>
    <row r="736" spans="1:5" ht="15" customHeight="1" x14ac:dyDescent="0.2">
      <c r="A736" s="209"/>
      <c r="B736" s="209"/>
      <c r="C736" s="209"/>
      <c r="D736" s="209"/>
      <c r="E736" s="209"/>
    </row>
    <row r="737" spans="1:5" ht="15" customHeight="1" x14ac:dyDescent="0.2">
      <c r="A737" s="209"/>
      <c r="B737" s="209"/>
      <c r="C737" s="209"/>
      <c r="D737" s="209"/>
      <c r="E737" s="209"/>
    </row>
    <row r="738" spans="1:5" ht="15" customHeight="1" x14ac:dyDescent="0.2">
      <c r="A738" s="209"/>
      <c r="B738" s="209"/>
      <c r="C738" s="209"/>
      <c r="D738" s="209"/>
      <c r="E738" s="209"/>
    </row>
    <row r="739" spans="1:5" ht="15" customHeight="1" x14ac:dyDescent="0.2">
      <c r="A739" s="209"/>
      <c r="B739" s="209"/>
      <c r="C739" s="209"/>
      <c r="D739" s="209"/>
      <c r="E739" s="209"/>
    </row>
    <row r="740" spans="1:5" ht="15" customHeight="1" x14ac:dyDescent="0.2">
      <c r="A740" s="209"/>
      <c r="B740" s="209"/>
      <c r="C740" s="209"/>
      <c r="D740" s="209"/>
      <c r="E740" s="209"/>
    </row>
    <row r="741" spans="1:5" ht="15" customHeight="1" x14ac:dyDescent="0.2">
      <c r="A741" s="209"/>
      <c r="B741" s="209"/>
      <c r="C741" s="209"/>
      <c r="D741" s="209"/>
      <c r="E741" s="209"/>
    </row>
    <row r="742" spans="1:5" ht="15" customHeight="1" x14ac:dyDescent="0.2"/>
    <row r="743" spans="1:5" ht="15" customHeight="1" x14ac:dyDescent="0.25">
      <c r="A743" s="79" t="s">
        <v>17</v>
      </c>
      <c r="B743" s="71"/>
      <c r="C743" s="71"/>
      <c r="D743" s="71"/>
      <c r="E743" s="82"/>
    </row>
    <row r="744" spans="1:5" ht="15" customHeight="1" x14ac:dyDescent="0.2">
      <c r="A744" s="81" t="s">
        <v>90</v>
      </c>
      <c r="B744" s="127"/>
      <c r="C744" s="127"/>
      <c r="D744" s="127"/>
      <c r="E744" s="82" t="s">
        <v>91</v>
      </c>
    </row>
    <row r="745" spans="1:5" ht="15" customHeight="1" x14ac:dyDescent="0.2"/>
    <row r="746" spans="1:5" ht="15" customHeight="1" x14ac:dyDescent="0.2">
      <c r="B746" s="46" t="s">
        <v>47</v>
      </c>
      <c r="C746" s="85" t="s">
        <v>48</v>
      </c>
      <c r="D746" s="128" t="s">
        <v>49</v>
      </c>
      <c r="E746" s="48" t="s">
        <v>50</v>
      </c>
    </row>
    <row r="747" spans="1:5" ht="15" customHeight="1" x14ac:dyDescent="0.2">
      <c r="B747" s="49">
        <v>300</v>
      </c>
      <c r="C747" s="100"/>
      <c r="D747" s="60" t="s">
        <v>92</v>
      </c>
      <c r="E747" s="52">
        <v>-3000</v>
      </c>
    </row>
    <row r="748" spans="1:5" ht="15" customHeight="1" x14ac:dyDescent="0.2">
      <c r="B748" s="49">
        <v>301</v>
      </c>
      <c r="C748" s="100"/>
      <c r="D748" s="60" t="s">
        <v>92</v>
      </c>
      <c r="E748" s="52">
        <v>-16000</v>
      </c>
    </row>
    <row r="749" spans="1:5" ht="15" customHeight="1" x14ac:dyDescent="0.2">
      <c r="B749" s="49">
        <v>300</v>
      </c>
      <c r="C749" s="100"/>
      <c r="D749" s="60" t="s">
        <v>92</v>
      </c>
      <c r="E749" s="52">
        <v>16000</v>
      </c>
    </row>
    <row r="750" spans="1:5" ht="15" customHeight="1" x14ac:dyDescent="0.2">
      <c r="B750" s="49">
        <v>301</v>
      </c>
      <c r="C750" s="100"/>
      <c r="D750" s="60" t="s">
        <v>92</v>
      </c>
      <c r="E750" s="52">
        <v>3000</v>
      </c>
    </row>
    <row r="751" spans="1:5" ht="15" customHeight="1" x14ac:dyDescent="0.2">
      <c r="B751" s="131"/>
      <c r="C751" s="91" t="s">
        <v>52</v>
      </c>
      <c r="D751" s="103"/>
      <c r="E751" s="104">
        <f>SUM(E747:E750)</f>
        <v>0</v>
      </c>
    </row>
    <row r="752" spans="1:5" ht="15" customHeight="1" x14ac:dyDescent="0.2"/>
    <row r="753" spans="1:5" ht="15" customHeight="1" x14ac:dyDescent="0.2"/>
    <row r="754" spans="1:5" ht="15" customHeight="1" x14ac:dyDescent="0.25">
      <c r="A754" s="57" t="s">
        <v>448</v>
      </c>
    </row>
    <row r="755" spans="1:5" ht="15" customHeight="1" x14ac:dyDescent="0.2">
      <c r="A755" s="212" t="s">
        <v>189</v>
      </c>
      <c r="B755" s="212"/>
      <c r="C755" s="212"/>
      <c r="D755" s="212"/>
      <c r="E755" s="212"/>
    </row>
    <row r="756" spans="1:5" ht="15" customHeight="1" x14ac:dyDescent="0.2">
      <c r="A756" s="212"/>
      <c r="B756" s="212"/>
      <c r="C756" s="212"/>
      <c r="D756" s="212"/>
      <c r="E756" s="212"/>
    </row>
    <row r="757" spans="1:5" ht="15" customHeight="1" x14ac:dyDescent="0.2">
      <c r="A757" s="209" t="s">
        <v>511</v>
      </c>
      <c r="B757" s="209"/>
      <c r="C757" s="209"/>
      <c r="D757" s="209"/>
      <c r="E757" s="209"/>
    </row>
    <row r="758" spans="1:5" ht="15" customHeight="1" x14ac:dyDescent="0.2">
      <c r="A758" s="209"/>
      <c r="B758" s="209"/>
      <c r="C758" s="209"/>
      <c r="D758" s="209"/>
      <c r="E758" s="209"/>
    </row>
    <row r="759" spans="1:5" ht="15" customHeight="1" x14ac:dyDescent="0.2">
      <c r="A759" s="209"/>
      <c r="B759" s="209"/>
      <c r="C759" s="209"/>
      <c r="D759" s="209"/>
      <c r="E759" s="209"/>
    </row>
    <row r="760" spans="1:5" ht="15" customHeight="1" x14ac:dyDescent="0.2">
      <c r="A760" s="209"/>
      <c r="B760" s="209"/>
      <c r="C760" s="209"/>
      <c r="D760" s="209"/>
      <c r="E760" s="209"/>
    </row>
    <row r="761" spans="1:5" ht="15" customHeight="1" x14ac:dyDescent="0.2">
      <c r="A761" s="209"/>
      <c r="B761" s="209"/>
      <c r="C761" s="209"/>
      <c r="D761" s="209"/>
      <c r="E761" s="209"/>
    </row>
    <row r="762" spans="1:5" ht="15" customHeight="1" x14ac:dyDescent="0.2">
      <c r="A762" s="209"/>
      <c r="B762" s="209"/>
      <c r="C762" s="209"/>
      <c r="D762" s="209"/>
      <c r="E762" s="209"/>
    </row>
    <row r="763" spans="1:5" ht="15" customHeight="1" x14ac:dyDescent="0.2">
      <c r="A763" s="209"/>
      <c r="B763" s="209"/>
      <c r="C763" s="209"/>
      <c r="D763" s="209"/>
      <c r="E763" s="209"/>
    </row>
    <row r="764" spans="1:5" ht="15" customHeight="1" x14ac:dyDescent="0.2">
      <c r="A764" s="209"/>
      <c r="B764" s="209"/>
      <c r="C764" s="209"/>
      <c r="D764" s="209"/>
      <c r="E764" s="209"/>
    </row>
    <row r="765" spans="1:5" ht="15" customHeight="1" x14ac:dyDescent="0.2">
      <c r="A765" s="209"/>
      <c r="B765" s="209"/>
      <c r="C765" s="209"/>
      <c r="D765" s="209"/>
      <c r="E765" s="209"/>
    </row>
    <row r="766" spans="1:5" ht="15" customHeight="1" x14ac:dyDescent="0.2"/>
    <row r="767" spans="1:5" ht="15" customHeight="1" x14ac:dyDescent="0.25">
      <c r="A767" s="79" t="s">
        <v>17</v>
      </c>
      <c r="B767" s="71"/>
      <c r="C767" s="71"/>
      <c r="D767" s="71"/>
      <c r="E767" s="82"/>
    </row>
    <row r="768" spans="1:5" ht="15" customHeight="1" x14ac:dyDescent="0.2">
      <c r="A768" s="81" t="s">
        <v>90</v>
      </c>
      <c r="B768" s="127"/>
      <c r="C768" s="127"/>
      <c r="D768" s="127"/>
      <c r="E768" s="82" t="s">
        <v>91</v>
      </c>
    </row>
    <row r="769" spans="1:5" ht="15" customHeight="1" x14ac:dyDescent="0.2"/>
    <row r="770" spans="1:5" ht="15" customHeight="1" x14ac:dyDescent="0.2">
      <c r="B770" s="46" t="s">
        <v>47</v>
      </c>
      <c r="C770" s="85" t="s">
        <v>48</v>
      </c>
      <c r="D770" s="128" t="s">
        <v>49</v>
      </c>
      <c r="E770" s="48" t="s">
        <v>50</v>
      </c>
    </row>
    <row r="771" spans="1:5" ht="15" customHeight="1" x14ac:dyDescent="0.2">
      <c r="B771" s="49">
        <v>300</v>
      </c>
      <c r="C771" s="100"/>
      <c r="D771" s="60" t="s">
        <v>92</v>
      </c>
      <c r="E771" s="52">
        <f>-400000-860000-158600-462000-3635237-669493-3254871-400000-433737-2988300-132000-3575900-386900-1833000-657883</f>
        <v>-19847921</v>
      </c>
    </row>
    <row r="772" spans="1:5" ht="15" customHeight="1" x14ac:dyDescent="0.2">
      <c r="B772" s="49">
        <v>300</v>
      </c>
      <c r="C772" s="100"/>
      <c r="D772" s="60" t="s">
        <v>92</v>
      </c>
      <c r="E772" s="52">
        <f>281700+503000+177000+550800+385541</f>
        <v>1898041</v>
      </c>
    </row>
    <row r="773" spans="1:5" ht="15" customHeight="1" x14ac:dyDescent="0.2">
      <c r="B773" s="49">
        <v>307</v>
      </c>
      <c r="C773" s="100"/>
      <c r="D773" s="60" t="s">
        <v>92</v>
      </c>
      <c r="E773" s="52">
        <v>17949880</v>
      </c>
    </row>
    <row r="774" spans="1:5" ht="15" customHeight="1" x14ac:dyDescent="0.2">
      <c r="B774" s="131"/>
      <c r="C774" s="91" t="s">
        <v>52</v>
      </c>
      <c r="D774" s="103"/>
      <c r="E774" s="104">
        <f>SUM(E771:E773)</f>
        <v>0</v>
      </c>
    </row>
    <row r="775" spans="1:5" ht="15" customHeight="1" x14ac:dyDescent="0.2"/>
    <row r="776" spans="1:5" ht="15" customHeight="1" x14ac:dyDescent="0.2"/>
    <row r="777" spans="1:5" ht="15" customHeight="1" x14ac:dyDescent="0.2"/>
    <row r="778" spans="1:5" ht="15" customHeight="1" x14ac:dyDescent="0.2"/>
    <row r="779" spans="1:5" ht="15" customHeight="1" x14ac:dyDescent="0.2"/>
    <row r="780" spans="1:5" ht="15" customHeight="1" x14ac:dyDescent="0.2"/>
    <row r="781" spans="1:5" ht="15" customHeight="1" x14ac:dyDescent="0.2"/>
    <row r="782" spans="1:5" ht="15" customHeight="1" x14ac:dyDescent="0.25">
      <c r="A782" s="57" t="s">
        <v>449</v>
      </c>
    </row>
    <row r="783" spans="1:5" ht="15" customHeight="1" x14ac:dyDescent="0.2">
      <c r="A783" s="212" t="s">
        <v>189</v>
      </c>
      <c r="B783" s="212"/>
      <c r="C783" s="212"/>
      <c r="D783" s="212"/>
      <c r="E783" s="212"/>
    </row>
    <row r="784" spans="1:5" ht="15" customHeight="1" x14ac:dyDescent="0.2">
      <c r="A784" s="212"/>
      <c r="B784" s="212"/>
      <c r="C784" s="212"/>
      <c r="D784" s="212"/>
      <c r="E784" s="212"/>
    </row>
    <row r="785" spans="1:5" ht="15" customHeight="1" x14ac:dyDescent="0.2">
      <c r="A785" s="209" t="s">
        <v>512</v>
      </c>
      <c r="B785" s="209"/>
      <c r="C785" s="209"/>
      <c r="D785" s="209"/>
      <c r="E785" s="209"/>
    </row>
    <row r="786" spans="1:5" ht="15" customHeight="1" x14ac:dyDescent="0.2">
      <c r="A786" s="209"/>
      <c r="B786" s="209"/>
      <c r="C786" s="209"/>
      <c r="D786" s="209"/>
      <c r="E786" s="209"/>
    </row>
    <row r="787" spans="1:5" ht="15" customHeight="1" x14ac:dyDescent="0.2">
      <c r="A787" s="209"/>
      <c r="B787" s="209"/>
      <c r="C787" s="209"/>
      <c r="D787" s="209"/>
      <c r="E787" s="209"/>
    </row>
    <row r="788" spans="1:5" ht="15" customHeight="1" x14ac:dyDescent="0.2">
      <c r="A788" s="209"/>
      <c r="B788" s="209"/>
      <c r="C788" s="209"/>
      <c r="D788" s="209"/>
      <c r="E788" s="209"/>
    </row>
    <row r="789" spans="1:5" ht="15" customHeight="1" x14ac:dyDescent="0.2">
      <c r="A789" s="209"/>
      <c r="B789" s="209"/>
      <c r="C789" s="209"/>
      <c r="D789" s="209"/>
      <c r="E789" s="209"/>
    </row>
    <row r="790" spans="1:5" ht="15" customHeight="1" x14ac:dyDescent="0.2">
      <c r="A790" s="209"/>
      <c r="B790" s="209"/>
      <c r="C790" s="209"/>
      <c r="D790" s="209"/>
      <c r="E790" s="209"/>
    </row>
    <row r="791" spans="1:5" ht="15" customHeight="1" x14ac:dyDescent="0.2">
      <c r="A791" s="209"/>
      <c r="B791" s="209"/>
      <c r="C791" s="209"/>
      <c r="D791" s="209"/>
      <c r="E791" s="209"/>
    </row>
    <row r="792" spans="1:5" ht="15" customHeight="1" x14ac:dyDescent="0.2">
      <c r="A792" s="209"/>
      <c r="B792" s="209"/>
      <c r="C792" s="209"/>
      <c r="D792" s="209"/>
      <c r="E792" s="209"/>
    </row>
    <row r="793" spans="1:5" ht="15" customHeight="1" x14ac:dyDescent="0.2">
      <c r="A793" s="209"/>
      <c r="B793" s="209"/>
      <c r="C793" s="209"/>
      <c r="D793" s="209"/>
      <c r="E793" s="209"/>
    </row>
    <row r="794" spans="1:5" ht="15" customHeight="1" x14ac:dyDescent="0.2"/>
    <row r="795" spans="1:5" ht="15" customHeight="1" x14ac:dyDescent="0.25">
      <c r="A795" s="79" t="s">
        <v>17</v>
      </c>
      <c r="B795" s="71"/>
      <c r="C795" s="71"/>
      <c r="D795" s="71"/>
      <c r="E795" s="82"/>
    </row>
    <row r="796" spans="1:5" ht="15" customHeight="1" x14ac:dyDescent="0.2">
      <c r="A796" s="81" t="s">
        <v>90</v>
      </c>
      <c r="B796" s="127"/>
      <c r="C796" s="127"/>
      <c r="D796" s="127"/>
      <c r="E796" s="82" t="s">
        <v>91</v>
      </c>
    </row>
    <row r="797" spans="1:5" ht="15" customHeight="1" x14ac:dyDescent="0.2"/>
    <row r="798" spans="1:5" ht="15" customHeight="1" x14ac:dyDescent="0.2">
      <c r="B798" s="46" t="s">
        <v>47</v>
      </c>
      <c r="C798" s="85" t="s">
        <v>48</v>
      </c>
      <c r="D798" s="128" t="s">
        <v>49</v>
      </c>
      <c r="E798" s="48" t="s">
        <v>50</v>
      </c>
    </row>
    <row r="799" spans="1:5" ht="15" customHeight="1" x14ac:dyDescent="0.2">
      <c r="B799" s="49">
        <v>307</v>
      </c>
      <c r="C799" s="100"/>
      <c r="D799" s="60" t="s">
        <v>92</v>
      </c>
      <c r="E799" s="52">
        <v>-9234777</v>
      </c>
    </row>
    <row r="800" spans="1:5" ht="15" customHeight="1" x14ac:dyDescent="0.2">
      <c r="B800" s="49">
        <v>300</v>
      </c>
      <c r="C800" s="100"/>
      <c r="D800" s="60" t="s">
        <v>92</v>
      </c>
      <c r="E800" s="52">
        <v>9234777</v>
      </c>
    </row>
    <row r="801" spans="1:5" ht="15" customHeight="1" x14ac:dyDescent="0.2">
      <c r="B801" s="131"/>
      <c r="C801" s="91" t="s">
        <v>52</v>
      </c>
      <c r="D801" s="103"/>
      <c r="E801" s="104">
        <f>SUM(E799:E800)</f>
        <v>0</v>
      </c>
    </row>
    <row r="802" spans="1:5" ht="15" customHeight="1" x14ac:dyDescent="0.2"/>
    <row r="803" spans="1:5" ht="15" customHeight="1" x14ac:dyDescent="0.2"/>
    <row r="804" spans="1:5" ht="15" customHeight="1" x14ac:dyDescent="0.25">
      <c r="A804" s="57" t="s">
        <v>450</v>
      </c>
    </row>
    <row r="805" spans="1:5" ht="15" customHeight="1" x14ac:dyDescent="0.2">
      <c r="A805" s="212" t="s">
        <v>379</v>
      </c>
      <c r="B805" s="212"/>
      <c r="C805" s="212"/>
      <c r="D805" s="212"/>
      <c r="E805" s="212"/>
    </row>
    <row r="806" spans="1:5" ht="15" customHeight="1" x14ac:dyDescent="0.2">
      <c r="A806" s="212"/>
      <c r="B806" s="212"/>
      <c r="C806" s="212"/>
      <c r="D806" s="212"/>
      <c r="E806" s="212"/>
    </row>
    <row r="807" spans="1:5" ht="15" customHeight="1" x14ac:dyDescent="0.2">
      <c r="A807" s="209" t="s">
        <v>451</v>
      </c>
      <c r="B807" s="209"/>
      <c r="C807" s="209"/>
      <c r="D807" s="209"/>
      <c r="E807" s="209"/>
    </row>
    <row r="808" spans="1:5" ht="15" customHeight="1" x14ac:dyDescent="0.2">
      <c r="A808" s="209"/>
      <c r="B808" s="209"/>
      <c r="C808" s="209"/>
      <c r="D808" s="209"/>
      <c r="E808" s="209"/>
    </row>
    <row r="809" spans="1:5" ht="15" customHeight="1" x14ac:dyDescent="0.2">
      <c r="A809" s="209"/>
      <c r="B809" s="209"/>
      <c r="C809" s="209"/>
      <c r="D809" s="209"/>
      <c r="E809" s="209"/>
    </row>
    <row r="810" spans="1:5" ht="15" customHeight="1" x14ac:dyDescent="0.2">
      <c r="A810" s="209"/>
      <c r="B810" s="209"/>
      <c r="C810" s="209"/>
      <c r="D810" s="209"/>
      <c r="E810" s="209"/>
    </row>
    <row r="811" spans="1:5" ht="15" customHeight="1" x14ac:dyDescent="0.2">
      <c r="A811" s="209"/>
      <c r="B811" s="209"/>
      <c r="C811" s="209"/>
      <c r="D811" s="209"/>
      <c r="E811" s="209"/>
    </row>
    <row r="812" spans="1:5" ht="15" customHeight="1" x14ac:dyDescent="0.2">
      <c r="A812" s="71"/>
      <c r="B812" s="153"/>
      <c r="C812" s="157"/>
      <c r="D812" s="71"/>
      <c r="E812" s="161"/>
    </row>
    <row r="813" spans="1:5" ht="15" customHeight="1" x14ac:dyDescent="0.25">
      <c r="A813" s="40" t="s">
        <v>17</v>
      </c>
      <c r="B813" s="41"/>
      <c r="C813" s="41"/>
      <c r="D813" s="41"/>
      <c r="E813" s="44"/>
    </row>
    <row r="814" spans="1:5" ht="15" customHeight="1" x14ac:dyDescent="0.2">
      <c r="A814" s="42" t="s">
        <v>242</v>
      </c>
      <c r="B814" s="127"/>
      <c r="C814" s="127"/>
      <c r="D814" s="127"/>
      <c r="E814" s="127" t="s">
        <v>127</v>
      </c>
    </row>
    <row r="815" spans="1:5" ht="15" customHeight="1" x14ac:dyDescent="0.2"/>
    <row r="816" spans="1:5" ht="15" customHeight="1" x14ac:dyDescent="0.2">
      <c r="B816" s="97"/>
      <c r="C816" s="85" t="s">
        <v>48</v>
      </c>
      <c r="D816" s="59" t="s">
        <v>54</v>
      </c>
      <c r="E816" s="46" t="s">
        <v>50</v>
      </c>
    </row>
    <row r="817" spans="1:5" ht="15" customHeight="1" x14ac:dyDescent="0.2">
      <c r="B817" s="122"/>
      <c r="C817" s="107">
        <v>3315</v>
      </c>
      <c r="D817" s="101" t="s">
        <v>99</v>
      </c>
      <c r="E817" s="108">
        <f>-7315000-431000-861000</f>
        <v>-8607000</v>
      </c>
    </row>
    <row r="818" spans="1:5" ht="15" customHeight="1" x14ac:dyDescent="0.2">
      <c r="B818" s="149"/>
      <c r="C818" s="91" t="s">
        <v>52</v>
      </c>
      <c r="D818" s="69"/>
      <c r="E818" s="93">
        <f>SUM(E817:E817)</f>
        <v>-8607000</v>
      </c>
    </row>
    <row r="819" spans="1:5" ht="15" customHeight="1" x14ac:dyDescent="0.2"/>
    <row r="820" spans="1:5" ht="15" customHeight="1" x14ac:dyDescent="0.25">
      <c r="A820" s="40" t="s">
        <v>17</v>
      </c>
      <c r="B820" s="41"/>
      <c r="C820" s="41"/>
      <c r="D820" s="41"/>
      <c r="E820" s="44"/>
    </row>
    <row r="821" spans="1:5" ht="15" customHeight="1" x14ac:dyDescent="0.2">
      <c r="A821" s="42" t="s">
        <v>242</v>
      </c>
      <c r="B821" s="127"/>
      <c r="C821" s="127"/>
      <c r="D821" s="127"/>
      <c r="E821" s="82" t="s">
        <v>98</v>
      </c>
    </row>
    <row r="822" spans="1:5" ht="15" customHeight="1" x14ac:dyDescent="0.2"/>
    <row r="823" spans="1:5" ht="15" customHeight="1" x14ac:dyDescent="0.2">
      <c r="B823" s="97"/>
      <c r="C823" s="85" t="s">
        <v>48</v>
      </c>
      <c r="D823" s="59" t="s">
        <v>54</v>
      </c>
      <c r="E823" s="46" t="s">
        <v>50</v>
      </c>
    </row>
    <row r="824" spans="1:5" ht="15" customHeight="1" x14ac:dyDescent="0.2">
      <c r="B824" s="122"/>
      <c r="C824" s="107">
        <v>2212</v>
      </c>
      <c r="D824" s="101" t="s">
        <v>99</v>
      </c>
      <c r="E824" s="108">
        <f>7315000+431000+861000</f>
        <v>8607000</v>
      </c>
    </row>
    <row r="825" spans="1:5" ht="15" customHeight="1" x14ac:dyDescent="0.2">
      <c r="B825" s="149"/>
      <c r="C825" s="91" t="s">
        <v>52</v>
      </c>
      <c r="D825" s="69"/>
      <c r="E825" s="93">
        <f>SUM(E824:E824)</f>
        <v>8607000</v>
      </c>
    </row>
    <row r="826" spans="1:5" ht="15" customHeight="1" x14ac:dyDescent="0.2"/>
    <row r="827" spans="1:5" ht="15" customHeight="1" x14ac:dyDescent="0.2"/>
    <row r="828" spans="1:5" ht="15" customHeight="1" x14ac:dyDescent="0.2"/>
    <row r="829" spans="1:5" ht="15" customHeight="1" x14ac:dyDescent="0.2"/>
    <row r="830" spans="1:5" ht="15" customHeight="1" x14ac:dyDescent="0.2"/>
    <row r="831" spans="1:5" ht="15" customHeight="1" x14ac:dyDescent="0.2"/>
    <row r="832" spans="1:5" ht="15" customHeight="1" x14ac:dyDescent="0.2"/>
    <row r="833" spans="1:5" ht="15" customHeight="1" x14ac:dyDescent="0.2"/>
    <row r="834" spans="1:5" ht="15" customHeight="1" x14ac:dyDescent="0.25">
      <c r="A834" s="57" t="s">
        <v>452</v>
      </c>
    </row>
    <row r="835" spans="1:5" ht="15" customHeight="1" x14ac:dyDescent="0.2">
      <c r="A835" s="212" t="s">
        <v>453</v>
      </c>
      <c r="B835" s="212"/>
      <c r="C835" s="212"/>
      <c r="D835" s="212"/>
      <c r="E835" s="212"/>
    </row>
    <row r="836" spans="1:5" ht="15" customHeight="1" x14ac:dyDescent="0.2">
      <c r="A836" s="212"/>
      <c r="B836" s="212"/>
      <c r="C836" s="212"/>
      <c r="D836" s="212"/>
      <c r="E836" s="212"/>
    </row>
    <row r="837" spans="1:5" ht="15" customHeight="1" x14ac:dyDescent="0.2">
      <c r="A837" s="209" t="s">
        <v>454</v>
      </c>
      <c r="B837" s="209"/>
      <c r="C837" s="209"/>
      <c r="D837" s="209"/>
      <c r="E837" s="209"/>
    </row>
    <row r="838" spans="1:5" ht="15" customHeight="1" x14ac:dyDescent="0.2">
      <c r="A838" s="209"/>
      <c r="B838" s="209"/>
      <c r="C838" s="209"/>
      <c r="D838" s="209"/>
      <c r="E838" s="209"/>
    </row>
    <row r="839" spans="1:5" ht="15" customHeight="1" x14ac:dyDescent="0.2">
      <c r="A839" s="209"/>
      <c r="B839" s="209"/>
      <c r="C839" s="209"/>
      <c r="D839" s="209"/>
      <c r="E839" s="209"/>
    </row>
    <row r="840" spans="1:5" ht="15" customHeight="1" x14ac:dyDescent="0.2">
      <c r="A840" s="209"/>
      <c r="B840" s="209"/>
      <c r="C840" s="209"/>
      <c r="D840" s="209"/>
      <c r="E840" s="209"/>
    </row>
    <row r="841" spans="1:5" ht="15" customHeight="1" x14ac:dyDescent="0.2">
      <c r="A841" s="209"/>
      <c r="B841" s="209"/>
      <c r="C841" s="209"/>
      <c r="D841" s="209"/>
      <c r="E841" s="209"/>
    </row>
    <row r="842" spans="1:5" ht="15" customHeight="1" x14ac:dyDescent="0.2">
      <c r="A842" s="209"/>
      <c r="B842" s="209"/>
      <c r="C842" s="209"/>
      <c r="D842" s="209"/>
      <c r="E842" s="209"/>
    </row>
    <row r="843" spans="1:5" ht="15" customHeight="1" x14ac:dyDescent="0.2">
      <c r="A843" s="209"/>
      <c r="B843" s="209"/>
      <c r="C843" s="209"/>
      <c r="D843" s="209"/>
      <c r="E843" s="209"/>
    </row>
    <row r="844" spans="1:5" ht="15" customHeight="1" x14ac:dyDescent="0.2">
      <c r="A844" s="209"/>
      <c r="B844" s="209"/>
      <c r="C844" s="209"/>
      <c r="D844" s="209"/>
      <c r="E844" s="209"/>
    </row>
    <row r="845" spans="1:5" ht="15" customHeight="1" x14ac:dyDescent="0.2">
      <c r="A845" s="140"/>
      <c r="B845" s="140"/>
      <c r="C845" s="140"/>
      <c r="D845" s="140"/>
      <c r="E845" s="140"/>
    </row>
    <row r="846" spans="1:5" ht="15" customHeight="1" x14ac:dyDescent="0.25">
      <c r="A846" s="79" t="s">
        <v>17</v>
      </c>
      <c r="B846" s="71"/>
      <c r="C846" s="71"/>
      <c r="D846" s="71"/>
      <c r="E846" s="82"/>
    </row>
    <row r="847" spans="1:5" ht="15" customHeight="1" x14ac:dyDescent="0.2">
      <c r="A847" s="81" t="s">
        <v>90</v>
      </c>
      <c r="B847" s="127"/>
      <c r="C847" s="127"/>
      <c r="D847" s="127"/>
      <c r="E847" s="82" t="s">
        <v>91</v>
      </c>
    </row>
    <row r="848" spans="1:5" ht="15" customHeight="1" x14ac:dyDescent="0.2">
      <c r="A848" s="81"/>
      <c r="B848" s="82"/>
      <c r="C848" s="71"/>
      <c r="D848" s="71"/>
      <c r="E848" s="84"/>
    </row>
    <row r="849" spans="1:5" ht="15" customHeight="1" x14ac:dyDescent="0.2">
      <c r="A849" s="81"/>
      <c r="B849" s="82"/>
      <c r="C849" s="85" t="s">
        <v>48</v>
      </c>
      <c r="D849" s="59" t="s">
        <v>54</v>
      </c>
      <c r="E849" s="48" t="s">
        <v>50</v>
      </c>
    </row>
    <row r="850" spans="1:5" ht="15" customHeight="1" x14ac:dyDescent="0.2">
      <c r="A850" s="81"/>
      <c r="B850" s="82"/>
      <c r="C850" s="107">
        <v>6172</v>
      </c>
      <c r="D850" s="101" t="s">
        <v>78</v>
      </c>
      <c r="E850" s="108">
        <v>-86212.5</v>
      </c>
    </row>
    <row r="851" spans="1:5" ht="15" customHeight="1" x14ac:dyDescent="0.2">
      <c r="A851" s="81"/>
      <c r="B851" s="82"/>
      <c r="C851" s="91" t="s">
        <v>52</v>
      </c>
      <c r="D851" s="92"/>
      <c r="E851" s="93">
        <f>SUM(E850:E850)</f>
        <v>-86212.5</v>
      </c>
    </row>
    <row r="852" spans="1:5" ht="15" customHeight="1" x14ac:dyDescent="0.2"/>
    <row r="853" spans="1:5" ht="15" customHeight="1" x14ac:dyDescent="0.25">
      <c r="A853" s="79" t="s">
        <v>17</v>
      </c>
      <c r="B853" s="71"/>
      <c r="C853" s="71"/>
      <c r="D853" s="71"/>
      <c r="E853" s="71"/>
    </row>
    <row r="854" spans="1:5" ht="15" customHeight="1" x14ac:dyDescent="0.2">
      <c r="A854" s="81" t="s">
        <v>84</v>
      </c>
      <c r="E854" t="s">
        <v>85</v>
      </c>
    </row>
    <row r="855" spans="1:5" ht="15" customHeight="1" x14ac:dyDescent="0.25">
      <c r="A855" s="79"/>
      <c r="B855" s="82"/>
      <c r="C855" s="71"/>
      <c r="D855" s="71"/>
      <c r="E855" s="84"/>
    </row>
    <row r="856" spans="1:5" ht="15" customHeight="1" x14ac:dyDescent="0.2">
      <c r="A856" s="97"/>
      <c r="B856" s="97"/>
      <c r="C856" s="85" t="s">
        <v>48</v>
      </c>
      <c r="D856" s="59" t="s">
        <v>54</v>
      </c>
      <c r="E856" s="48" t="s">
        <v>50</v>
      </c>
    </row>
    <row r="857" spans="1:5" ht="15" customHeight="1" x14ac:dyDescent="0.2">
      <c r="A857" s="120"/>
      <c r="B857" s="121"/>
      <c r="C857" s="107">
        <v>6172</v>
      </c>
      <c r="D857" s="101" t="s">
        <v>78</v>
      </c>
      <c r="E857" s="108">
        <v>86212.5</v>
      </c>
    </row>
    <row r="858" spans="1:5" ht="15" customHeight="1" x14ac:dyDescent="0.2">
      <c r="A858" s="122"/>
      <c r="B858" s="121"/>
      <c r="C858" s="91" t="s">
        <v>52</v>
      </c>
      <c r="D858" s="92"/>
      <c r="E858" s="93">
        <f>SUM(E857:E857)</f>
        <v>86212.5</v>
      </c>
    </row>
    <row r="859" spans="1:5" ht="15" customHeight="1" x14ac:dyDescent="0.2"/>
    <row r="860" spans="1:5" ht="15" customHeight="1" x14ac:dyDescent="0.2"/>
    <row r="861" spans="1:5" ht="15" customHeight="1" x14ac:dyDescent="0.25">
      <c r="A861" s="57" t="s">
        <v>455</v>
      </c>
    </row>
    <row r="862" spans="1:5" ht="15" customHeight="1" x14ac:dyDescent="0.2">
      <c r="A862" s="212" t="s">
        <v>189</v>
      </c>
      <c r="B862" s="212"/>
      <c r="C862" s="212"/>
      <c r="D862" s="212"/>
      <c r="E862" s="212"/>
    </row>
    <row r="863" spans="1:5" ht="15" customHeight="1" x14ac:dyDescent="0.2">
      <c r="A863" s="212"/>
      <c r="B863" s="212"/>
      <c r="C863" s="212"/>
      <c r="D863" s="212"/>
      <c r="E863" s="212"/>
    </row>
    <row r="864" spans="1:5" ht="15" customHeight="1" x14ac:dyDescent="0.2">
      <c r="A864" s="209" t="s">
        <v>513</v>
      </c>
      <c r="B864" s="209"/>
      <c r="C864" s="209"/>
      <c r="D864" s="209"/>
      <c r="E864" s="209"/>
    </row>
    <row r="865" spans="1:5" ht="15" customHeight="1" x14ac:dyDescent="0.2">
      <c r="A865" s="209"/>
      <c r="B865" s="209"/>
      <c r="C865" s="209"/>
      <c r="D865" s="209"/>
      <c r="E865" s="209"/>
    </row>
    <row r="866" spans="1:5" ht="15" customHeight="1" x14ac:dyDescent="0.2">
      <c r="A866" s="209"/>
      <c r="B866" s="209"/>
      <c r="C866" s="209"/>
      <c r="D866" s="209"/>
      <c r="E866" s="209"/>
    </row>
    <row r="867" spans="1:5" ht="15" customHeight="1" x14ac:dyDescent="0.2">
      <c r="A867" s="209"/>
      <c r="B867" s="209"/>
      <c r="C867" s="209"/>
      <c r="D867" s="209"/>
      <c r="E867" s="209"/>
    </row>
    <row r="868" spans="1:5" ht="15" customHeight="1" x14ac:dyDescent="0.2">
      <c r="A868" s="209"/>
      <c r="B868" s="209"/>
      <c r="C868" s="209"/>
      <c r="D868" s="209"/>
      <c r="E868" s="209"/>
    </row>
    <row r="869" spans="1:5" ht="15" customHeight="1" x14ac:dyDescent="0.2">
      <c r="A869" s="209"/>
      <c r="B869" s="209"/>
      <c r="C869" s="209"/>
      <c r="D869" s="209"/>
      <c r="E869" s="209"/>
    </row>
    <row r="870" spans="1:5" ht="15" customHeight="1" x14ac:dyDescent="0.2">
      <c r="A870" s="209"/>
      <c r="B870" s="209"/>
      <c r="C870" s="209"/>
      <c r="D870" s="209"/>
      <c r="E870" s="209"/>
    </row>
    <row r="871" spans="1:5" ht="15" customHeight="1" x14ac:dyDescent="0.2">
      <c r="A871" s="209"/>
      <c r="B871" s="209"/>
      <c r="C871" s="209"/>
      <c r="D871" s="209"/>
      <c r="E871" s="209"/>
    </row>
    <row r="872" spans="1:5" ht="15" customHeight="1" x14ac:dyDescent="0.2">
      <c r="A872" s="209"/>
      <c r="B872" s="209"/>
      <c r="C872" s="209"/>
      <c r="D872" s="209"/>
      <c r="E872" s="209"/>
    </row>
    <row r="873" spans="1:5" ht="15" customHeight="1" x14ac:dyDescent="0.2">
      <c r="A873" s="209"/>
      <c r="B873" s="209"/>
      <c r="C873" s="209"/>
      <c r="D873" s="209"/>
      <c r="E873" s="209"/>
    </row>
    <row r="874" spans="1:5" ht="15" customHeight="1" x14ac:dyDescent="0.2"/>
    <row r="875" spans="1:5" ht="15" customHeight="1" x14ac:dyDescent="0.25">
      <c r="A875" s="79" t="s">
        <v>17</v>
      </c>
      <c r="B875" s="71"/>
      <c r="C875" s="71"/>
      <c r="D875" s="71"/>
      <c r="E875" s="82"/>
    </row>
    <row r="876" spans="1:5" ht="15" customHeight="1" x14ac:dyDescent="0.2">
      <c r="A876" s="81" t="s">
        <v>90</v>
      </c>
      <c r="B876" s="127"/>
      <c r="C876" s="127"/>
      <c r="D876" s="127"/>
      <c r="E876" s="82" t="s">
        <v>91</v>
      </c>
    </row>
    <row r="877" spans="1:5" ht="15" customHeight="1" x14ac:dyDescent="0.2"/>
    <row r="878" spans="1:5" ht="15" customHeight="1" x14ac:dyDescent="0.2">
      <c r="B878" s="46" t="s">
        <v>47</v>
      </c>
      <c r="C878" s="85" t="s">
        <v>48</v>
      </c>
      <c r="D878" s="128" t="s">
        <v>49</v>
      </c>
      <c r="E878" s="48" t="s">
        <v>50</v>
      </c>
    </row>
    <row r="879" spans="1:5" ht="15" customHeight="1" x14ac:dyDescent="0.2">
      <c r="B879" s="49">
        <v>133</v>
      </c>
      <c r="C879" s="100"/>
      <c r="D879" s="60" t="s">
        <v>92</v>
      </c>
      <c r="E879" s="52">
        <v>-7670065.5199999996</v>
      </c>
    </row>
    <row r="880" spans="1:5" ht="15" customHeight="1" x14ac:dyDescent="0.2">
      <c r="B880" s="49">
        <v>130</v>
      </c>
      <c r="C880" s="100"/>
      <c r="D880" s="60" t="s">
        <v>92</v>
      </c>
      <c r="E880" s="52">
        <v>1300000</v>
      </c>
    </row>
    <row r="881" spans="1:5" ht="15" customHeight="1" x14ac:dyDescent="0.2">
      <c r="B881" s="49">
        <v>307</v>
      </c>
      <c r="C881" s="100"/>
      <c r="D881" s="60" t="s">
        <v>92</v>
      </c>
      <c r="E881" s="52">
        <v>6370065.5199999996</v>
      </c>
    </row>
    <row r="882" spans="1:5" ht="15" customHeight="1" x14ac:dyDescent="0.2">
      <c r="B882" s="131"/>
      <c r="C882" s="91" t="s">
        <v>52</v>
      </c>
      <c r="D882" s="103"/>
      <c r="E882" s="104">
        <f>SUM(E879:E881)</f>
        <v>0</v>
      </c>
    </row>
    <row r="883" spans="1:5" ht="15" customHeight="1" x14ac:dyDescent="0.2"/>
    <row r="884" spans="1:5" ht="15" customHeight="1" x14ac:dyDescent="0.2"/>
    <row r="885" spans="1:5" ht="15" customHeight="1" x14ac:dyDescent="0.2"/>
    <row r="886" spans="1:5" ht="15" customHeight="1" x14ac:dyDescent="0.25">
      <c r="A886" s="57" t="s">
        <v>456</v>
      </c>
    </row>
    <row r="887" spans="1:5" ht="15" customHeight="1" x14ac:dyDescent="0.2">
      <c r="A887" s="212" t="s">
        <v>189</v>
      </c>
      <c r="B887" s="212"/>
      <c r="C887" s="212"/>
      <c r="D887" s="212"/>
      <c r="E887" s="212"/>
    </row>
    <row r="888" spans="1:5" ht="15" customHeight="1" x14ac:dyDescent="0.2">
      <c r="A888" s="212"/>
      <c r="B888" s="212"/>
      <c r="C888" s="212"/>
      <c r="D888" s="212"/>
      <c r="E888" s="212"/>
    </row>
    <row r="889" spans="1:5" ht="15" customHeight="1" x14ac:dyDescent="0.2">
      <c r="A889" s="209" t="s">
        <v>457</v>
      </c>
      <c r="B889" s="209"/>
      <c r="C889" s="209"/>
      <c r="D889" s="209"/>
      <c r="E889" s="209"/>
    </row>
    <row r="890" spans="1:5" ht="15" customHeight="1" x14ac:dyDescent="0.2">
      <c r="A890" s="209"/>
      <c r="B890" s="209"/>
      <c r="C890" s="209"/>
      <c r="D890" s="209"/>
      <c r="E890" s="209"/>
    </row>
    <row r="891" spans="1:5" ht="15" customHeight="1" x14ac:dyDescent="0.2">
      <c r="A891" s="209"/>
      <c r="B891" s="209"/>
      <c r="C891" s="209"/>
      <c r="D891" s="209"/>
      <c r="E891" s="209"/>
    </row>
    <row r="892" spans="1:5" ht="15" customHeight="1" x14ac:dyDescent="0.2">
      <c r="A892" s="209"/>
      <c r="B892" s="209"/>
      <c r="C892" s="209"/>
      <c r="D892" s="209"/>
      <c r="E892" s="209"/>
    </row>
    <row r="893" spans="1:5" ht="15" customHeight="1" x14ac:dyDescent="0.2">
      <c r="A893" s="209"/>
      <c r="B893" s="209"/>
      <c r="C893" s="209"/>
      <c r="D893" s="209"/>
      <c r="E893" s="209"/>
    </row>
    <row r="894" spans="1:5" ht="15" customHeight="1" x14ac:dyDescent="0.2">
      <c r="A894" s="209"/>
      <c r="B894" s="209"/>
      <c r="C894" s="209"/>
      <c r="D894" s="209"/>
      <c r="E894" s="209"/>
    </row>
    <row r="895" spans="1:5" ht="15" customHeight="1" x14ac:dyDescent="0.2">
      <c r="A895" s="209"/>
      <c r="B895" s="209"/>
      <c r="C895" s="209"/>
      <c r="D895" s="209"/>
      <c r="E895" s="209"/>
    </row>
    <row r="896" spans="1:5" ht="15" customHeight="1" x14ac:dyDescent="0.2"/>
    <row r="897" spans="1:5" ht="15" customHeight="1" x14ac:dyDescent="0.25">
      <c r="A897" s="79" t="s">
        <v>17</v>
      </c>
      <c r="B897" s="71"/>
      <c r="C897" s="71"/>
      <c r="D897" s="71"/>
      <c r="E897" s="82"/>
    </row>
    <row r="898" spans="1:5" ht="15" customHeight="1" x14ac:dyDescent="0.2">
      <c r="A898" s="81" t="s">
        <v>90</v>
      </c>
      <c r="B898" s="127"/>
      <c r="C898" s="127"/>
      <c r="D898" s="127"/>
      <c r="E898" s="82" t="s">
        <v>91</v>
      </c>
    </row>
    <row r="899" spans="1:5" ht="15" customHeight="1" x14ac:dyDescent="0.2">
      <c r="B899" s="154"/>
      <c r="C899" s="71"/>
      <c r="D899" s="71"/>
      <c r="E899" s="84"/>
    </row>
    <row r="900" spans="1:5" ht="15" customHeight="1" x14ac:dyDescent="0.2">
      <c r="B900" s="111"/>
      <c r="C900" s="85" t="s">
        <v>48</v>
      </c>
      <c r="D900" s="86" t="s">
        <v>54</v>
      </c>
      <c r="E900" s="48" t="s">
        <v>50</v>
      </c>
    </row>
    <row r="901" spans="1:5" ht="15" customHeight="1" x14ac:dyDescent="0.2">
      <c r="B901" s="160"/>
      <c r="C901" s="107">
        <v>6172</v>
      </c>
      <c r="D901" s="60" t="s">
        <v>78</v>
      </c>
      <c r="E901" s="89">
        <v>-154018</v>
      </c>
    </row>
    <row r="902" spans="1:5" ht="15" customHeight="1" x14ac:dyDescent="0.2">
      <c r="B902" s="160"/>
      <c r="C902" s="107">
        <v>3294</v>
      </c>
      <c r="D902" s="60" t="s">
        <v>78</v>
      </c>
      <c r="E902" s="89">
        <f>2904+1000+240+21990+9071+14063</f>
        <v>49268</v>
      </c>
    </row>
    <row r="903" spans="1:5" ht="15" customHeight="1" x14ac:dyDescent="0.2">
      <c r="B903" s="160"/>
      <c r="C903" s="107">
        <v>3294</v>
      </c>
      <c r="D903" s="69" t="s">
        <v>56</v>
      </c>
      <c r="E903" s="89">
        <v>104750</v>
      </c>
    </row>
    <row r="904" spans="1:5" ht="15" customHeight="1" x14ac:dyDescent="0.2">
      <c r="B904" s="160"/>
      <c r="C904" s="91" t="s">
        <v>52</v>
      </c>
      <c r="D904" s="92"/>
      <c r="E904" s="93">
        <f>SUM(E901:E903)</f>
        <v>0</v>
      </c>
    </row>
    <row r="905" spans="1:5" ht="15" customHeight="1" x14ac:dyDescent="0.2"/>
    <row r="906" spans="1:5" ht="15" customHeight="1" x14ac:dyDescent="0.2"/>
    <row r="907" spans="1:5" ht="15" customHeight="1" x14ac:dyDescent="0.25">
      <c r="A907" s="57" t="s">
        <v>458</v>
      </c>
    </row>
    <row r="908" spans="1:5" ht="15" customHeight="1" x14ac:dyDescent="0.2">
      <c r="A908" s="210" t="s">
        <v>104</v>
      </c>
      <c r="B908" s="210"/>
      <c r="C908" s="210"/>
      <c r="D908" s="210"/>
      <c r="E908" s="210"/>
    </row>
    <row r="909" spans="1:5" ht="15" customHeight="1" x14ac:dyDescent="0.2">
      <c r="A909" s="209" t="s">
        <v>459</v>
      </c>
      <c r="B909" s="209"/>
      <c r="C909" s="209"/>
      <c r="D909" s="209"/>
      <c r="E909" s="209"/>
    </row>
    <row r="910" spans="1:5" ht="15" customHeight="1" x14ac:dyDescent="0.2">
      <c r="A910" s="209"/>
      <c r="B910" s="209"/>
      <c r="C910" s="209"/>
      <c r="D910" s="209"/>
      <c r="E910" s="209"/>
    </row>
    <row r="911" spans="1:5" ht="15" customHeight="1" x14ac:dyDescent="0.2">
      <c r="A911" s="209"/>
      <c r="B911" s="209"/>
      <c r="C911" s="209"/>
      <c r="D911" s="209"/>
      <c r="E911" s="209"/>
    </row>
    <row r="912" spans="1:5" ht="15" customHeight="1" x14ac:dyDescent="0.2">
      <c r="A912" s="209"/>
      <c r="B912" s="209"/>
      <c r="C912" s="209"/>
      <c r="D912" s="209"/>
      <c r="E912" s="209"/>
    </row>
    <row r="913" spans="1:5" ht="15" customHeight="1" x14ac:dyDescent="0.2">
      <c r="A913" s="209"/>
      <c r="B913" s="209"/>
      <c r="C913" s="209"/>
      <c r="D913" s="209"/>
      <c r="E913" s="209"/>
    </row>
    <row r="914" spans="1:5" ht="15" customHeight="1" x14ac:dyDescent="0.2">
      <c r="A914" s="209"/>
      <c r="B914" s="209"/>
      <c r="C914" s="209"/>
      <c r="D914" s="209"/>
      <c r="E914" s="209"/>
    </row>
    <row r="915" spans="1:5" ht="15" customHeight="1" x14ac:dyDescent="0.2">
      <c r="A915" s="209"/>
      <c r="B915" s="209"/>
      <c r="C915" s="209"/>
      <c r="D915" s="209"/>
      <c r="E915" s="209"/>
    </row>
    <row r="916" spans="1:5" ht="15" customHeight="1" x14ac:dyDescent="0.2"/>
    <row r="917" spans="1:5" ht="15" customHeight="1" x14ac:dyDescent="0.25">
      <c r="A917" s="40" t="s">
        <v>1</v>
      </c>
      <c r="B917" s="41"/>
      <c r="C917" s="41"/>
      <c r="D917" s="41"/>
      <c r="E917" s="41"/>
    </row>
    <row r="918" spans="1:5" ht="15" customHeight="1" x14ac:dyDescent="0.2">
      <c r="A918" s="81" t="s">
        <v>64</v>
      </c>
      <c r="B918" s="71"/>
      <c r="C918" s="71"/>
      <c r="D918" s="71"/>
      <c r="E918" s="72" t="s">
        <v>65</v>
      </c>
    </row>
    <row r="919" spans="1:5" ht="15" customHeight="1" x14ac:dyDescent="0.25">
      <c r="A919" s="44"/>
      <c r="B919" s="40"/>
      <c r="C919" s="41"/>
      <c r="D919" s="41"/>
      <c r="E919" s="45"/>
    </row>
    <row r="920" spans="1:5" ht="15" customHeight="1" x14ac:dyDescent="0.2">
      <c r="B920" s="46" t="s">
        <v>47</v>
      </c>
      <c r="C920" s="46" t="s">
        <v>48</v>
      </c>
      <c r="D920" s="47" t="s">
        <v>49</v>
      </c>
      <c r="E920" s="48" t="s">
        <v>50</v>
      </c>
    </row>
    <row r="921" spans="1:5" ht="15" customHeight="1" x14ac:dyDescent="0.2">
      <c r="B921" s="49">
        <v>14032</v>
      </c>
      <c r="C921" s="50"/>
      <c r="D921" s="51" t="s">
        <v>51</v>
      </c>
      <c r="E921" s="52">
        <v>-620</v>
      </c>
    </row>
    <row r="922" spans="1:5" ht="15" customHeight="1" x14ac:dyDescent="0.2">
      <c r="B922" s="53"/>
      <c r="C922" s="54" t="s">
        <v>52</v>
      </c>
      <c r="D922" s="55"/>
      <c r="E922" s="56">
        <f>SUM(E921:E921)</f>
        <v>-620</v>
      </c>
    </row>
    <row r="923" spans="1:5" ht="15" customHeight="1" x14ac:dyDescent="0.25">
      <c r="A923" s="57"/>
      <c r="B923" s="58"/>
      <c r="C923" s="58"/>
      <c r="D923" s="58"/>
      <c r="E923" s="58"/>
    </row>
    <row r="924" spans="1:5" ht="15" customHeight="1" x14ac:dyDescent="0.25">
      <c r="A924" s="79" t="s">
        <v>17</v>
      </c>
      <c r="B924" s="71"/>
      <c r="C924" s="71"/>
      <c r="D924" s="71"/>
      <c r="E924" s="82"/>
    </row>
    <row r="925" spans="1:5" ht="15" customHeight="1" x14ac:dyDescent="0.2">
      <c r="A925" s="81" t="s">
        <v>112</v>
      </c>
      <c r="B925" s="127"/>
      <c r="C925" s="127"/>
      <c r="D925" s="127"/>
      <c r="E925" s="127" t="s">
        <v>113</v>
      </c>
    </row>
    <row r="926" spans="1:5" ht="15" customHeight="1" x14ac:dyDescent="0.2">
      <c r="A926" s="82"/>
      <c r="B926" s="145"/>
      <c r="C926" s="71"/>
      <c r="E926" s="96"/>
    </row>
    <row r="927" spans="1:5" ht="15" customHeight="1" x14ac:dyDescent="0.2">
      <c r="B927" s="111"/>
      <c r="C927" s="85" t="s">
        <v>48</v>
      </c>
      <c r="D927" s="65" t="s">
        <v>54</v>
      </c>
      <c r="E927" s="48" t="s">
        <v>50</v>
      </c>
    </row>
    <row r="928" spans="1:5" ht="15" customHeight="1" x14ac:dyDescent="0.2">
      <c r="B928" s="122"/>
      <c r="C928" s="107">
        <v>4349</v>
      </c>
      <c r="D928" s="101" t="s">
        <v>78</v>
      </c>
      <c r="E928" s="89">
        <v>-620</v>
      </c>
    </row>
    <row r="929" spans="2:5" ht="15" customHeight="1" x14ac:dyDescent="0.2">
      <c r="B929" s="61"/>
      <c r="C929" s="54" t="s">
        <v>52</v>
      </c>
      <c r="D929" s="55"/>
      <c r="E929" s="56">
        <f>SUM(E928:E928)</f>
        <v>-620</v>
      </c>
    </row>
    <row r="930" spans="2:5" ht="15" customHeight="1" x14ac:dyDescent="0.2"/>
    <row r="931" spans="2:5" ht="15" customHeight="1" x14ac:dyDescent="0.2"/>
    <row r="932" spans="2:5" ht="15" customHeight="1" x14ac:dyDescent="0.2"/>
    <row r="933" spans="2:5" ht="15" customHeight="1" x14ac:dyDescent="0.2"/>
    <row r="934" spans="2:5" ht="15" customHeight="1" x14ac:dyDescent="0.2"/>
    <row r="935" spans="2:5" ht="15" customHeight="1" x14ac:dyDescent="0.2"/>
    <row r="936" spans="2:5" ht="15" customHeight="1" x14ac:dyDescent="0.2"/>
    <row r="937" spans="2:5" ht="15" customHeight="1" x14ac:dyDescent="0.2"/>
    <row r="938" spans="2:5" ht="15" customHeight="1" x14ac:dyDescent="0.2"/>
    <row r="939" spans="2:5" ht="15" customHeight="1" x14ac:dyDescent="0.2"/>
    <row r="940" spans="2:5" ht="15" customHeight="1" x14ac:dyDescent="0.2"/>
    <row r="941" spans="2:5" ht="15" customHeight="1" x14ac:dyDescent="0.2"/>
    <row r="942" spans="2:5" ht="15" customHeight="1" x14ac:dyDescent="0.2"/>
    <row r="943" spans="2:5" ht="15" customHeight="1" x14ac:dyDescent="0.2"/>
    <row r="944" spans="2:5"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row r="996" ht="15" customHeight="1" x14ac:dyDescent="0.2"/>
    <row r="997" ht="15" customHeight="1" x14ac:dyDescent="0.2"/>
    <row r="998" ht="15" customHeight="1" x14ac:dyDescent="0.2"/>
    <row r="999" ht="15" customHeight="1" x14ac:dyDescent="0.2"/>
    <row r="1000" ht="15" customHeight="1" x14ac:dyDescent="0.2"/>
    <row r="1001" ht="15" customHeight="1" x14ac:dyDescent="0.2"/>
    <row r="1002" ht="15" customHeight="1" x14ac:dyDescent="0.2"/>
    <row r="1003" ht="15" customHeight="1" x14ac:dyDescent="0.2"/>
    <row r="1004" ht="15" customHeight="1" x14ac:dyDescent="0.2"/>
    <row r="1005" ht="15" customHeight="1" x14ac:dyDescent="0.2"/>
    <row r="1006" ht="15" customHeight="1" x14ac:dyDescent="0.2"/>
    <row r="1007" ht="15" customHeight="1" x14ac:dyDescent="0.2"/>
    <row r="1008" ht="15" customHeight="1" x14ac:dyDescent="0.2"/>
    <row r="1009" ht="15" customHeight="1" x14ac:dyDescent="0.2"/>
    <row r="1010" ht="15" customHeight="1" x14ac:dyDescent="0.2"/>
    <row r="1011" ht="15" customHeight="1" x14ac:dyDescent="0.2"/>
    <row r="1012" ht="15" customHeight="1" x14ac:dyDescent="0.2"/>
    <row r="1013" ht="15" customHeight="1" x14ac:dyDescent="0.2"/>
    <row r="1014" ht="15" customHeight="1" x14ac:dyDescent="0.2"/>
    <row r="1015" ht="15" customHeight="1" x14ac:dyDescent="0.2"/>
    <row r="1016" ht="15" customHeight="1" x14ac:dyDescent="0.2"/>
    <row r="1017" ht="15" customHeight="1" x14ac:dyDescent="0.2"/>
    <row r="1018" ht="15" customHeight="1" x14ac:dyDescent="0.2"/>
    <row r="1019" ht="15" customHeight="1" x14ac:dyDescent="0.2"/>
    <row r="1020" ht="15" customHeight="1" x14ac:dyDescent="0.2"/>
    <row r="1021" ht="15" customHeight="1" x14ac:dyDescent="0.2"/>
    <row r="1022" ht="15" customHeight="1" x14ac:dyDescent="0.2"/>
    <row r="1023" ht="15" customHeight="1" x14ac:dyDescent="0.2"/>
    <row r="1024" ht="15" customHeight="1" x14ac:dyDescent="0.2"/>
    <row r="1025" ht="15" customHeight="1" x14ac:dyDescent="0.2"/>
    <row r="1026" ht="15" customHeight="1" x14ac:dyDescent="0.2"/>
    <row r="1027" ht="15" customHeight="1" x14ac:dyDescent="0.2"/>
    <row r="1028" ht="15" customHeight="1" x14ac:dyDescent="0.2"/>
    <row r="1029" ht="15" customHeight="1" x14ac:dyDescent="0.2"/>
    <row r="1030" ht="15" customHeight="1" x14ac:dyDescent="0.2"/>
    <row r="1031" ht="15" customHeight="1" x14ac:dyDescent="0.2"/>
    <row r="1032" ht="15" customHeight="1" x14ac:dyDescent="0.2"/>
    <row r="1033" ht="15" customHeight="1" x14ac:dyDescent="0.2"/>
    <row r="1034" ht="15" customHeight="1" x14ac:dyDescent="0.2"/>
    <row r="1035" ht="15" customHeight="1" x14ac:dyDescent="0.2"/>
    <row r="1036" ht="15" customHeight="1" x14ac:dyDescent="0.2"/>
    <row r="1037" ht="15" customHeight="1" x14ac:dyDescent="0.2"/>
    <row r="1038" ht="15" customHeight="1" x14ac:dyDescent="0.2"/>
    <row r="1039" ht="15" customHeight="1" x14ac:dyDescent="0.2"/>
    <row r="1040" ht="15" customHeight="1" x14ac:dyDescent="0.2"/>
    <row r="1041" ht="15" customHeight="1" x14ac:dyDescent="0.2"/>
    <row r="1042" ht="15" customHeight="1" x14ac:dyDescent="0.2"/>
    <row r="1043" ht="15" customHeight="1" x14ac:dyDescent="0.2"/>
    <row r="1044" ht="15" customHeight="1" x14ac:dyDescent="0.2"/>
    <row r="1045" ht="15" customHeight="1" x14ac:dyDescent="0.2"/>
    <row r="1046" ht="15" customHeight="1" x14ac:dyDescent="0.2"/>
    <row r="1047" ht="15" customHeight="1" x14ac:dyDescent="0.2"/>
    <row r="1048" ht="15" customHeight="1" x14ac:dyDescent="0.2"/>
    <row r="1049" ht="15" customHeight="1" x14ac:dyDescent="0.2"/>
    <row r="1050" ht="15" customHeight="1" x14ac:dyDescent="0.2"/>
    <row r="1051" ht="15" customHeight="1" x14ac:dyDescent="0.2"/>
    <row r="1052" ht="15" customHeight="1" x14ac:dyDescent="0.2"/>
    <row r="1053" ht="15" customHeight="1" x14ac:dyDescent="0.2"/>
    <row r="1054" ht="15" customHeight="1" x14ac:dyDescent="0.2"/>
    <row r="1055" ht="15" customHeight="1" x14ac:dyDescent="0.2"/>
    <row r="1056" ht="15" customHeight="1" x14ac:dyDescent="0.2"/>
    <row r="1057" ht="15" customHeight="1" x14ac:dyDescent="0.2"/>
    <row r="1058" ht="15" customHeight="1" x14ac:dyDescent="0.2"/>
    <row r="1059" ht="15" customHeight="1" x14ac:dyDescent="0.2"/>
    <row r="1060" ht="15" customHeight="1" x14ac:dyDescent="0.2"/>
    <row r="1061" ht="15" customHeight="1" x14ac:dyDescent="0.2"/>
    <row r="1062" ht="15" customHeight="1" x14ac:dyDescent="0.2"/>
    <row r="1063" ht="15" customHeight="1" x14ac:dyDescent="0.2"/>
    <row r="1064" ht="15" customHeight="1" x14ac:dyDescent="0.2"/>
    <row r="1065" ht="15" customHeight="1" x14ac:dyDescent="0.2"/>
    <row r="1066" ht="15" customHeight="1" x14ac:dyDescent="0.2"/>
    <row r="1067" ht="15" customHeight="1" x14ac:dyDescent="0.2"/>
    <row r="1068" ht="15" customHeight="1" x14ac:dyDescent="0.2"/>
    <row r="1069" ht="15" customHeight="1" x14ac:dyDescent="0.2"/>
    <row r="1070" ht="15" customHeight="1" x14ac:dyDescent="0.2"/>
    <row r="1071" ht="15" customHeight="1" x14ac:dyDescent="0.2"/>
    <row r="1072" ht="15" customHeight="1" x14ac:dyDescent="0.2"/>
    <row r="1073" ht="15" customHeight="1" x14ac:dyDescent="0.2"/>
    <row r="1074" ht="15" customHeight="1" x14ac:dyDescent="0.2"/>
    <row r="1075" ht="15" customHeight="1" x14ac:dyDescent="0.2"/>
    <row r="1076" ht="15" customHeight="1" x14ac:dyDescent="0.2"/>
    <row r="1077" ht="15" customHeight="1" x14ac:dyDescent="0.2"/>
    <row r="1078" ht="15" customHeight="1" x14ac:dyDescent="0.2"/>
    <row r="1079" ht="15" customHeight="1" x14ac:dyDescent="0.2"/>
    <row r="1080" ht="15" customHeight="1" x14ac:dyDescent="0.2"/>
    <row r="1081" ht="15" customHeight="1" x14ac:dyDescent="0.2"/>
    <row r="1082" ht="15" customHeight="1" x14ac:dyDescent="0.2"/>
    <row r="1083" ht="15" customHeight="1" x14ac:dyDescent="0.2"/>
    <row r="1084" ht="15" customHeight="1" x14ac:dyDescent="0.2"/>
    <row r="1085" ht="15" customHeight="1" x14ac:dyDescent="0.2"/>
    <row r="1086" ht="15" customHeight="1" x14ac:dyDescent="0.2"/>
    <row r="1087" ht="15" customHeight="1" x14ac:dyDescent="0.2"/>
    <row r="1088" ht="15" customHeight="1" x14ac:dyDescent="0.2"/>
    <row r="1089" ht="15" customHeight="1" x14ac:dyDescent="0.2"/>
    <row r="1090" ht="15" customHeight="1" x14ac:dyDescent="0.2"/>
    <row r="1091" ht="15" customHeight="1" x14ac:dyDescent="0.2"/>
    <row r="1092" ht="15" customHeight="1" x14ac:dyDescent="0.2"/>
    <row r="1093" ht="15" customHeight="1" x14ac:dyDescent="0.2"/>
    <row r="1094" ht="15" customHeight="1" x14ac:dyDescent="0.2"/>
    <row r="1095" ht="15" customHeight="1" x14ac:dyDescent="0.2"/>
    <row r="1096" ht="15" customHeight="1" x14ac:dyDescent="0.2"/>
    <row r="1097" ht="15" customHeight="1" x14ac:dyDescent="0.2"/>
    <row r="1098" ht="15" customHeight="1" x14ac:dyDescent="0.2"/>
    <row r="1099" ht="15" customHeight="1" x14ac:dyDescent="0.2"/>
    <row r="1100" ht="15" customHeight="1" x14ac:dyDescent="0.2"/>
    <row r="1101" ht="15" customHeight="1" x14ac:dyDescent="0.2"/>
    <row r="1102" ht="15" customHeight="1" x14ac:dyDescent="0.2"/>
    <row r="1103" ht="15" customHeight="1" x14ac:dyDescent="0.2"/>
    <row r="1104" ht="15" customHeight="1" x14ac:dyDescent="0.2"/>
    <row r="1105" ht="15" customHeight="1" x14ac:dyDescent="0.2"/>
    <row r="1106" ht="15" customHeight="1" x14ac:dyDescent="0.2"/>
    <row r="1107" ht="15" customHeight="1" x14ac:dyDescent="0.2"/>
    <row r="1108" ht="15" customHeight="1" x14ac:dyDescent="0.2"/>
    <row r="1109" ht="15" customHeight="1" x14ac:dyDescent="0.2"/>
    <row r="1110" ht="15" customHeight="1" x14ac:dyDescent="0.2"/>
    <row r="1111" ht="15" customHeight="1" x14ac:dyDescent="0.2"/>
    <row r="1112" ht="15" customHeight="1" x14ac:dyDescent="0.2"/>
    <row r="1113" ht="15" customHeight="1" x14ac:dyDescent="0.2"/>
    <row r="1114" ht="15" customHeight="1" x14ac:dyDescent="0.2"/>
    <row r="1115" ht="15" customHeight="1" x14ac:dyDescent="0.2"/>
    <row r="1116" ht="15" customHeight="1" x14ac:dyDescent="0.2"/>
    <row r="1117" ht="15" customHeight="1" x14ac:dyDescent="0.2"/>
    <row r="1118" ht="15" customHeight="1" x14ac:dyDescent="0.2"/>
    <row r="1119" ht="15" customHeight="1" x14ac:dyDescent="0.2"/>
    <row r="1120"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row r="1194" ht="15" customHeight="1" x14ac:dyDescent="0.2"/>
    <row r="1195" ht="15" customHeight="1" x14ac:dyDescent="0.2"/>
    <row r="1196" ht="15" customHeight="1" x14ac:dyDescent="0.2"/>
    <row r="1197" ht="15" customHeight="1" x14ac:dyDescent="0.2"/>
    <row r="1198" ht="15" customHeight="1" x14ac:dyDescent="0.2"/>
    <row r="1199" ht="15" customHeight="1" x14ac:dyDescent="0.2"/>
    <row r="1200" ht="15" customHeight="1" x14ac:dyDescent="0.2"/>
    <row r="1201" ht="15" customHeight="1" x14ac:dyDescent="0.2"/>
    <row r="1202" ht="15" customHeight="1" x14ac:dyDescent="0.2"/>
    <row r="1203" ht="15" customHeight="1" x14ac:dyDescent="0.2"/>
    <row r="1204" ht="15" customHeight="1" x14ac:dyDescent="0.2"/>
    <row r="1205" ht="15" customHeight="1" x14ac:dyDescent="0.2"/>
    <row r="1206" ht="15" customHeight="1" x14ac:dyDescent="0.2"/>
    <row r="1207" ht="15" customHeight="1" x14ac:dyDescent="0.2"/>
    <row r="1208" ht="15" customHeight="1" x14ac:dyDescent="0.2"/>
    <row r="1209" ht="15" customHeight="1" x14ac:dyDescent="0.2"/>
    <row r="1210" ht="15" customHeight="1" x14ac:dyDescent="0.2"/>
    <row r="1211" ht="15" customHeight="1" x14ac:dyDescent="0.2"/>
    <row r="1212" ht="15" customHeight="1" x14ac:dyDescent="0.2"/>
    <row r="1213" ht="15" customHeight="1" x14ac:dyDescent="0.2"/>
    <row r="1214" ht="15" customHeight="1" x14ac:dyDescent="0.2"/>
    <row r="1215" ht="15" customHeight="1" x14ac:dyDescent="0.2"/>
    <row r="1216" ht="15" customHeight="1" x14ac:dyDescent="0.2"/>
    <row r="1217" ht="15" customHeight="1" x14ac:dyDescent="0.2"/>
    <row r="1218" ht="15" customHeight="1" x14ac:dyDescent="0.2"/>
    <row r="1219" ht="15" customHeight="1" x14ac:dyDescent="0.2"/>
    <row r="1220" ht="15" customHeight="1" x14ac:dyDescent="0.2"/>
    <row r="1221" ht="15" customHeight="1" x14ac:dyDescent="0.2"/>
    <row r="1222" ht="15" customHeight="1" x14ac:dyDescent="0.2"/>
    <row r="1223" ht="15" customHeight="1" x14ac:dyDescent="0.2"/>
    <row r="1224" ht="15" customHeight="1" x14ac:dyDescent="0.2"/>
    <row r="1225" ht="15" customHeight="1" x14ac:dyDescent="0.2"/>
    <row r="1226" ht="15" customHeight="1" x14ac:dyDescent="0.2"/>
    <row r="1227" ht="15" customHeight="1" x14ac:dyDescent="0.2"/>
    <row r="1228" ht="15" customHeight="1" x14ac:dyDescent="0.2"/>
    <row r="1229" ht="15" customHeight="1" x14ac:dyDescent="0.2"/>
    <row r="1230" ht="15" customHeight="1" x14ac:dyDescent="0.2"/>
    <row r="1231" ht="15" customHeight="1" x14ac:dyDescent="0.2"/>
    <row r="1232" ht="15" customHeight="1" x14ac:dyDescent="0.2"/>
    <row r="1233" ht="15" customHeight="1" x14ac:dyDescent="0.2"/>
    <row r="1234" ht="15" customHeight="1" x14ac:dyDescent="0.2"/>
    <row r="1235" ht="15" customHeight="1" x14ac:dyDescent="0.2"/>
    <row r="1236" ht="15" customHeight="1" x14ac:dyDescent="0.2"/>
    <row r="1237" ht="15" customHeight="1" x14ac:dyDescent="0.2"/>
    <row r="1238" ht="15" customHeight="1" x14ac:dyDescent="0.2"/>
    <row r="1239" ht="15" customHeight="1" x14ac:dyDescent="0.2"/>
    <row r="1240" ht="15" customHeight="1" x14ac:dyDescent="0.2"/>
    <row r="1241" ht="15" customHeight="1" x14ac:dyDescent="0.2"/>
    <row r="1242" ht="15" customHeight="1" x14ac:dyDescent="0.2"/>
    <row r="1243" ht="15" customHeight="1" x14ac:dyDescent="0.2"/>
    <row r="1244" ht="15" customHeight="1" x14ac:dyDescent="0.2"/>
    <row r="1245" ht="15" customHeight="1" x14ac:dyDescent="0.2"/>
    <row r="1246" ht="15" customHeight="1" x14ac:dyDescent="0.2"/>
    <row r="1247" ht="15" customHeight="1" x14ac:dyDescent="0.2"/>
    <row r="1248" ht="15" customHeight="1" x14ac:dyDescent="0.2"/>
    <row r="1249" ht="15" customHeight="1" x14ac:dyDescent="0.2"/>
    <row r="1250" ht="15" customHeight="1" x14ac:dyDescent="0.2"/>
    <row r="1251" ht="15" customHeight="1" x14ac:dyDescent="0.2"/>
    <row r="1252" ht="15" customHeight="1" x14ac:dyDescent="0.2"/>
    <row r="1253" ht="15" customHeight="1" x14ac:dyDescent="0.2"/>
    <row r="1254" ht="15" customHeight="1" x14ac:dyDescent="0.2"/>
    <row r="1255" ht="15" customHeight="1" x14ac:dyDescent="0.2"/>
    <row r="1256" ht="15" customHeight="1" x14ac:dyDescent="0.2"/>
    <row r="1257" ht="15" customHeight="1" x14ac:dyDescent="0.2"/>
    <row r="1258" ht="15" customHeight="1" x14ac:dyDescent="0.2"/>
    <row r="1259" ht="15" customHeight="1" x14ac:dyDescent="0.2"/>
    <row r="1260" ht="15" customHeight="1" x14ac:dyDescent="0.2"/>
    <row r="1261" ht="15" customHeight="1" x14ac:dyDescent="0.2"/>
    <row r="1262" ht="15" customHeight="1" x14ac:dyDescent="0.2"/>
    <row r="1263" ht="15" customHeight="1" x14ac:dyDescent="0.2"/>
    <row r="1264" ht="15" customHeight="1" x14ac:dyDescent="0.2"/>
    <row r="1265" ht="15" customHeight="1" x14ac:dyDescent="0.2"/>
    <row r="1266" ht="15" customHeight="1" x14ac:dyDescent="0.2"/>
    <row r="1267" ht="15" customHeight="1" x14ac:dyDescent="0.2"/>
    <row r="1268" ht="15" customHeight="1" x14ac:dyDescent="0.2"/>
    <row r="1269" ht="15" customHeight="1" x14ac:dyDescent="0.2"/>
    <row r="1270" ht="15" customHeight="1" x14ac:dyDescent="0.2"/>
    <row r="1271" ht="15" customHeight="1" x14ac:dyDescent="0.2"/>
    <row r="1272" ht="15" customHeight="1" x14ac:dyDescent="0.2"/>
    <row r="1273" ht="15" customHeight="1" x14ac:dyDescent="0.2"/>
    <row r="1274" ht="15" customHeight="1" x14ac:dyDescent="0.2"/>
    <row r="1275" ht="15" customHeight="1" x14ac:dyDescent="0.2"/>
    <row r="1276" ht="15" customHeight="1" x14ac:dyDescent="0.2"/>
    <row r="1277" ht="15" customHeight="1" x14ac:dyDescent="0.2"/>
    <row r="1278" ht="15" customHeight="1" x14ac:dyDescent="0.2"/>
    <row r="1279" ht="15" customHeight="1" x14ac:dyDescent="0.2"/>
    <row r="1280" ht="15" customHeight="1" x14ac:dyDescent="0.2"/>
    <row r="1281" ht="15" customHeight="1" x14ac:dyDescent="0.2"/>
    <row r="1282" ht="15" customHeight="1" x14ac:dyDescent="0.2"/>
    <row r="1283" ht="15" customHeight="1" x14ac:dyDescent="0.2"/>
    <row r="1284" ht="15" customHeight="1" x14ac:dyDescent="0.2"/>
    <row r="1285" ht="15" customHeight="1" x14ac:dyDescent="0.2"/>
    <row r="1286" ht="15" customHeight="1" x14ac:dyDescent="0.2"/>
    <row r="1287" ht="15" customHeight="1" x14ac:dyDescent="0.2"/>
    <row r="1288" ht="15" customHeight="1" x14ac:dyDescent="0.2"/>
    <row r="1289" ht="15" customHeight="1" x14ac:dyDescent="0.2"/>
    <row r="1290" ht="15" customHeight="1" x14ac:dyDescent="0.2"/>
    <row r="1291" ht="15" customHeight="1" x14ac:dyDescent="0.2"/>
    <row r="1292" ht="15" customHeight="1" x14ac:dyDescent="0.2"/>
    <row r="1293" ht="15" customHeight="1" x14ac:dyDescent="0.2"/>
    <row r="1294" ht="15" customHeight="1" x14ac:dyDescent="0.2"/>
    <row r="1295" ht="15" customHeight="1" x14ac:dyDescent="0.2"/>
    <row r="1296" ht="15" customHeight="1" x14ac:dyDescent="0.2"/>
    <row r="1297" ht="15" customHeight="1" x14ac:dyDescent="0.2"/>
    <row r="1298" ht="15" customHeight="1" x14ac:dyDescent="0.2"/>
    <row r="1299" ht="15" customHeight="1" x14ac:dyDescent="0.2"/>
    <row r="1300" ht="15" customHeight="1" x14ac:dyDescent="0.2"/>
    <row r="1301" ht="15" customHeight="1" x14ac:dyDescent="0.2"/>
    <row r="1302" ht="15" customHeight="1" x14ac:dyDescent="0.2"/>
    <row r="1303" ht="15" customHeight="1" x14ac:dyDescent="0.2"/>
    <row r="1304" ht="15" customHeight="1" x14ac:dyDescent="0.2"/>
    <row r="1305" ht="15" customHeight="1" x14ac:dyDescent="0.2"/>
    <row r="1306" ht="15" customHeight="1" x14ac:dyDescent="0.2"/>
    <row r="1307" ht="15" customHeight="1" x14ac:dyDescent="0.2"/>
    <row r="1308" ht="15" customHeight="1" x14ac:dyDescent="0.2"/>
    <row r="1309" ht="15" customHeight="1" x14ac:dyDescent="0.2"/>
    <row r="1310" ht="15" customHeight="1" x14ac:dyDescent="0.2"/>
    <row r="1311" ht="15" customHeight="1" x14ac:dyDescent="0.2"/>
    <row r="1312" ht="15" customHeight="1" x14ac:dyDescent="0.2"/>
    <row r="1313" ht="15" customHeight="1" x14ac:dyDescent="0.2"/>
    <row r="1314" ht="15" customHeight="1" x14ac:dyDescent="0.2"/>
    <row r="1315" ht="15" customHeight="1" x14ac:dyDescent="0.2"/>
    <row r="1316" ht="15" customHeight="1" x14ac:dyDescent="0.2"/>
    <row r="1317" ht="15" customHeight="1" x14ac:dyDescent="0.2"/>
    <row r="1318" ht="15" customHeight="1" x14ac:dyDescent="0.2"/>
    <row r="1319" ht="15" customHeight="1" x14ac:dyDescent="0.2"/>
    <row r="1320" ht="15" customHeight="1" x14ac:dyDescent="0.2"/>
    <row r="1321" ht="15" customHeight="1" x14ac:dyDescent="0.2"/>
    <row r="1322" ht="15" customHeight="1" x14ac:dyDescent="0.2"/>
    <row r="1323" ht="15" customHeight="1" x14ac:dyDescent="0.2"/>
    <row r="1324" ht="15" customHeight="1" x14ac:dyDescent="0.2"/>
    <row r="1325" ht="15" customHeight="1" x14ac:dyDescent="0.2"/>
    <row r="1326" ht="15" customHeight="1" x14ac:dyDescent="0.2"/>
    <row r="1327" ht="15" customHeight="1" x14ac:dyDescent="0.2"/>
    <row r="1328" ht="15" customHeight="1" x14ac:dyDescent="0.2"/>
    <row r="1329" ht="15" customHeight="1" x14ac:dyDescent="0.2"/>
    <row r="1330" ht="15" customHeight="1" x14ac:dyDescent="0.2"/>
    <row r="1331" ht="15" customHeight="1" x14ac:dyDescent="0.2"/>
    <row r="1332" ht="15" customHeight="1" x14ac:dyDescent="0.2"/>
    <row r="1333" ht="15" customHeight="1" x14ac:dyDescent="0.2"/>
    <row r="1334" ht="15" customHeight="1" x14ac:dyDescent="0.2"/>
    <row r="1335" ht="15" customHeight="1" x14ac:dyDescent="0.2"/>
    <row r="1336" ht="15" customHeight="1" x14ac:dyDescent="0.2"/>
    <row r="1337" ht="15" customHeight="1" x14ac:dyDescent="0.2"/>
    <row r="1338" ht="15" customHeight="1" x14ac:dyDescent="0.2"/>
    <row r="1339" ht="15" customHeight="1" x14ac:dyDescent="0.2"/>
    <row r="1340" ht="15" customHeight="1" x14ac:dyDescent="0.2"/>
    <row r="1341" ht="15" customHeight="1" x14ac:dyDescent="0.2"/>
    <row r="1342" ht="15" customHeight="1" x14ac:dyDescent="0.2"/>
    <row r="1343" ht="15" customHeight="1" x14ac:dyDescent="0.2"/>
    <row r="1344" ht="15" customHeight="1" x14ac:dyDescent="0.2"/>
    <row r="1345" ht="15" customHeight="1" x14ac:dyDescent="0.2"/>
    <row r="1346" ht="15" customHeight="1" x14ac:dyDescent="0.2"/>
    <row r="1347" ht="15" customHeight="1" x14ac:dyDescent="0.2"/>
    <row r="1348" ht="15" customHeight="1" x14ac:dyDescent="0.2"/>
    <row r="1349" ht="15" customHeight="1" x14ac:dyDescent="0.2"/>
    <row r="1350" ht="15" customHeight="1" x14ac:dyDescent="0.2"/>
    <row r="1351" ht="15" customHeight="1" x14ac:dyDescent="0.2"/>
    <row r="1352" ht="15" customHeight="1" x14ac:dyDescent="0.2"/>
    <row r="1353" ht="15" customHeight="1" x14ac:dyDescent="0.2"/>
    <row r="1354" ht="15" customHeight="1" x14ac:dyDescent="0.2"/>
    <row r="1355" ht="15" customHeight="1" x14ac:dyDescent="0.2"/>
    <row r="1356" ht="15" customHeight="1" x14ac:dyDescent="0.2"/>
    <row r="1357" ht="15" customHeight="1" x14ac:dyDescent="0.2"/>
    <row r="1358" ht="15" customHeight="1" x14ac:dyDescent="0.2"/>
    <row r="1359" ht="15" customHeight="1" x14ac:dyDescent="0.2"/>
    <row r="1360" ht="15" customHeight="1" x14ac:dyDescent="0.2"/>
    <row r="1361" ht="15" customHeight="1" x14ac:dyDescent="0.2"/>
    <row r="1362" ht="15" customHeight="1" x14ac:dyDescent="0.2"/>
    <row r="1363" ht="15" customHeight="1" x14ac:dyDescent="0.2"/>
    <row r="1364" ht="15" customHeight="1" x14ac:dyDescent="0.2"/>
    <row r="1365" ht="15" customHeight="1" x14ac:dyDescent="0.2"/>
    <row r="1366" ht="15" customHeight="1" x14ac:dyDescent="0.2"/>
    <row r="1367" ht="15" customHeight="1" x14ac:dyDescent="0.2"/>
    <row r="1368" ht="15" customHeight="1" x14ac:dyDescent="0.2"/>
    <row r="1369" ht="15" customHeight="1" x14ac:dyDescent="0.2"/>
    <row r="1370" ht="15" customHeight="1" x14ac:dyDescent="0.2"/>
    <row r="1371" ht="15" customHeight="1" x14ac:dyDescent="0.2"/>
    <row r="1372" ht="15" customHeight="1" x14ac:dyDescent="0.2"/>
    <row r="1373" ht="15" customHeight="1" x14ac:dyDescent="0.2"/>
    <row r="1374" ht="15" customHeight="1" x14ac:dyDescent="0.2"/>
    <row r="1375" ht="15" customHeight="1" x14ac:dyDescent="0.2"/>
    <row r="1376" ht="15" customHeight="1" x14ac:dyDescent="0.2"/>
    <row r="1377" ht="15" customHeight="1" x14ac:dyDescent="0.2"/>
    <row r="1378" ht="15" customHeight="1" x14ac:dyDescent="0.2"/>
    <row r="1379" ht="15" customHeight="1" x14ac:dyDescent="0.2"/>
    <row r="1380" ht="15" customHeight="1" x14ac:dyDescent="0.2"/>
    <row r="1381" ht="15" customHeight="1" x14ac:dyDescent="0.2"/>
    <row r="1382" ht="15" customHeight="1" x14ac:dyDescent="0.2"/>
    <row r="1383" ht="15" customHeight="1" x14ac:dyDescent="0.2"/>
    <row r="1384" ht="15" customHeight="1" x14ac:dyDescent="0.2"/>
    <row r="1385" ht="15" customHeight="1" x14ac:dyDescent="0.2"/>
    <row r="1386" ht="15" customHeight="1" x14ac:dyDescent="0.2"/>
    <row r="1387" ht="15" customHeight="1" x14ac:dyDescent="0.2"/>
    <row r="1388" ht="15" customHeight="1" x14ac:dyDescent="0.2"/>
    <row r="1389" ht="15" customHeight="1" x14ac:dyDescent="0.2"/>
    <row r="1390" ht="15" customHeight="1" x14ac:dyDescent="0.2"/>
    <row r="1391" ht="15" customHeight="1" x14ac:dyDescent="0.2"/>
    <row r="1392" ht="15" customHeight="1" x14ac:dyDescent="0.2"/>
    <row r="1393" ht="15" customHeight="1" x14ac:dyDescent="0.2"/>
    <row r="1394" ht="15" customHeight="1" x14ac:dyDescent="0.2"/>
    <row r="1395" ht="15" customHeight="1" x14ac:dyDescent="0.2"/>
    <row r="1396" ht="15" customHeight="1" x14ac:dyDescent="0.2"/>
    <row r="1397" ht="15" customHeight="1" x14ac:dyDescent="0.2"/>
    <row r="1398" ht="15" customHeight="1" x14ac:dyDescent="0.2"/>
    <row r="1399" ht="15" customHeight="1" x14ac:dyDescent="0.2"/>
    <row r="1400" ht="15" customHeight="1" x14ac:dyDescent="0.2"/>
    <row r="1401" ht="15" customHeight="1" x14ac:dyDescent="0.2"/>
    <row r="1402" ht="15" customHeight="1" x14ac:dyDescent="0.2"/>
    <row r="1403" ht="15" customHeight="1" x14ac:dyDescent="0.2"/>
    <row r="1404" ht="15" customHeight="1" x14ac:dyDescent="0.2"/>
    <row r="1405" ht="15" customHeight="1" x14ac:dyDescent="0.2"/>
    <row r="1406" ht="15" customHeight="1" x14ac:dyDescent="0.2"/>
    <row r="1407" ht="15" customHeight="1" x14ac:dyDescent="0.2"/>
    <row r="1408" ht="15" customHeight="1" x14ac:dyDescent="0.2"/>
    <row r="1409" ht="15" customHeight="1" x14ac:dyDescent="0.2"/>
    <row r="1410" ht="15" customHeight="1" x14ac:dyDescent="0.2"/>
    <row r="1411" ht="15" customHeight="1" x14ac:dyDescent="0.2"/>
    <row r="1412" ht="15" customHeight="1" x14ac:dyDescent="0.2"/>
    <row r="1413" ht="15" customHeight="1" x14ac:dyDescent="0.2"/>
    <row r="1414" ht="15" customHeight="1" x14ac:dyDescent="0.2"/>
    <row r="1415" ht="15" customHeight="1" x14ac:dyDescent="0.2"/>
    <row r="1416" ht="15" customHeight="1" x14ac:dyDescent="0.2"/>
    <row r="1417" ht="15" customHeight="1" x14ac:dyDescent="0.2"/>
    <row r="1418" ht="15" customHeight="1" x14ac:dyDescent="0.2"/>
    <row r="1419" ht="15" customHeight="1" x14ac:dyDescent="0.2"/>
    <row r="1420" ht="15" customHeight="1" x14ac:dyDescent="0.2"/>
    <row r="1421" ht="15" customHeight="1" x14ac:dyDescent="0.2"/>
    <row r="1422" ht="15" customHeight="1" x14ac:dyDescent="0.2"/>
    <row r="1423" ht="15" customHeight="1" x14ac:dyDescent="0.2"/>
    <row r="1424" ht="15" customHeight="1" x14ac:dyDescent="0.2"/>
    <row r="1425" ht="15" customHeight="1" x14ac:dyDescent="0.2"/>
    <row r="1426" ht="15" customHeight="1" x14ac:dyDescent="0.2"/>
    <row r="1427" ht="15" customHeight="1" x14ac:dyDescent="0.2"/>
    <row r="1428" ht="15" customHeight="1" x14ac:dyDescent="0.2"/>
    <row r="1429" ht="15" customHeight="1" x14ac:dyDescent="0.2"/>
    <row r="1430" ht="15" customHeight="1" x14ac:dyDescent="0.2"/>
    <row r="1431" ht="15" customHeight="1" x14ac:dyDescent="0.2"/>
    <row r="1432" ht="15" customHeight="1" x14ac:dyDescent="0.2"/>
    <row r="1433" ht="15" customHeight="1" x14ac:dyDescent="0.2"/>
    <row r="1434" ht="15" customHeight="1" x14ac:dyDescent="0.2"/>
    <row r="1435" ht="15" customHeight="1" x14ac:dyDescent="0.2"/>
    <row r="1436" ht="15" customHeight="1" x14ac:dyDescent="0.2"/>
    <row r="1437" ht="15" customHeight="1" x14ac:dyDescent="0.2"/>
    <row r="1438" ht="15" customHeight="1" x14ac:dyDescent="0.2"/>
    <row r="1439" ht="15" customHeight="1" x14ac:dyDescent="0.2"/>
    <row r="1440" ht="15" customHeight="1" x14ac:dyDescent="0.2"/>
    <row r="1441" ht="15" customHeight="1" x14ac:dyDescent="0.2"/>
    <row r="1442" ht="15" customHeight="1" x14ac:dyDescent="0.2"/>
    <row r="1443" ht="15" customHeight="1" x14ac:dyDescent="0.2"/>
    <row r="1444" ht="15" customHeight="1" x14ac:dyDescent="0.2"/>
    <row r="1445" ht="15" customHeight="1" x14ac:dyDescent="0.2"/>
    <row r="1446" ht="15" customHeight="1" x14ac:dyDescent="0.2"/>
    <row r="1447" ht="15" customHeight="1" x14ac:dyDescent="0.2"/>
    <row r="1448" ht="15" customHeight="1" x14ac:dyDescent="0.2"/>
    <row r="1449" ht="15" customHeight="1" x14ac:dyDescent="0.2"/>
    <row r="1450" ht="15" customHeight="1" x14ac:dyDescent="0.2"/>
    <row r="1451" ht="15" customHeight="1" x14ac:dyDescent="0.2"/>
    <row r="1452" ht="15" customHeight="1" x14ac:dyDescent="0.2"/>
    <row r="1453" ht="15" customHeight="1" x14ac:dyDescent="0.2"/>
    <row r="1454" ht="15" customHeight="1" x14ac:dyDescent="0.2"/>
    <row r="1455" ht="15" customHeight="1" x14ac:dyDescent="0.2"/>
    <row r="1456" ht="15" customHeight="1" x14ac:dyDescent="0.2"/>
    <row r="1457" ht="15" customHeight="1" x14ac:dyDescent="0.2"/>
    <row r="1458" ht="15" customHeight="1" x14ac:dyDescent="0.2"/>
    <row r="1459" ht="15" customHeight="1" x14ac:dyDescent="0.2"/>
    <row r="1460" ht="15" customHeight="1" x14ac:dyDescent="0.2"/>
    <row r="1461" ht="15" customHeight="1" x14ac:dyDescent="0.2"/>
    <row r="1462" ht="15" customHeight="1" x14ac:dyDescent="0.2"/>
    <row r="1463" ht="15" customHeight="1" x14ac:dyDescent="0.2"/>
    <row r="1464" ht="15" customHeight="1" x14ac:dyDescent="0.2"/>
    <row r="1465" ht="15" customHeight="1" x14ac:dyDescent="0.2"/>
    <row r="1466" ht="15" customHeight="1" x14ac:dyDescent="0.2"/>
    <row r="1467" ht="15" customHeight="1" x14ac:dyDescent="0.2"/>
    <row r="1468" ht="15" customHeight="1" x14ac:dyDescent="0.2"/>
    <row r="1469" ht="15" customHeight="1" x14ac:dyDescent="0.2"/>
    <row r="1470" ht="15" customHeight="1" x14ac:dyDescent="0.2"/>
    <row r="1471" ht="15" customHeight="1" x14ac:dyDescent="0.2"/>
    <row r="1472" ht="15" customHeight="1" x14ac:dyDescent="0.2"/>
    <row r="1473" ht="15" customHeight="1" x14ac:dyDescent="0.2"/>
    <row r="1474" ht="15" customHeight="1" x14ac:dyDescent="0.2"/>
    <row r="1475" ht="15" customHeight="1" x14ac:dyDescent="0.2"/>
    <row r="1476" ht="15" customHeight="1" x14ac:dyDescent="0.2"/>
    <row r="1477" ht="15" customHeight="1" x14ac:dyDescent="0.2"/>
    <row r="1478" ht="15" customHeight="1" x14ac:dyDescent="0.2"/>
    <row r="1479" ht="15" customHeight="1" x14ac:dyDescent="0.2"/>
    <row r="1480" ht="15" customHeight="1" x14ac:dyDescent="0.2"/>
    <row r="1481" ht="15" customHeight="1" x14ac:dyDescent="0.2"/>
    <row r="1482" ht="15" customHeight="1" x14ac:dyDescent="0.2"/>
    <row r="1483" ht="15" customHeight="1" x14ac:dyDescent="0.2"/>
    <row r="1484" ht="15" customHeight="1" x14ac:dyDescent="0.2"/>
    <row r="1485" ht="15" customHeight="1" x14ac:dyDescent="0.2"/>
    <row r="1486" ht="15" customHeight="1" x14ac:dyDescent="0.2"/>
    <row r="1487" ht="15" customHeight="1" x14ac:dyDescent="0.2"/>
    <row r="1488" ht="15" customHeight="1" x14ac:dyDescent="0.2"/>
    <row r="1489" ht="15" customHeight="1" x14ac:dyDescent="0.2"/>
    <row r="1490" ht="15" customHeight="1" x14ac:dyDescent="0.2"/>
    <row r="1491" ht="15" customHeight="1" x14ac:dyDescent="0.2"/>
    <row r="1492" ht="15" customHeight="1" x14ac:dyDescent="0.2"/>
    <row r="1493" ht="15" customHeight="1" x14ac:dyDescent="0.2"/>
    <row r="1494" ht="15" customHeight="1" x14ac:dyDescent="0.2"/>
    <row r="1495" ht="15" customHeight="1" x14ac:dyDescent="0.2"/>
    <row r="1496" ht="15" customHeight="1" x14ac:dyDescent="0.2"/>
    <row r="1497" ht="15" customHeight="1" x14ac:dyDescent="0.2"/>
    <row r="1498" ht="15" customHeight="1" x14ac:dyDescent="0.2"/>
    <row r="1499" ht="15" customHeight="1" x14ac:dyDescent="0.2"/>
    <row r="1500" ht="15" customHeight="1" x14ac:dyDescent="0.2"/>
    <row r="1501" ht="15" customHeight="1" x14ac:dyDescent="0.2"/>
    <row r="1502" ht="15" customHeight="1" x14ac:dyDescent="0.2"/>
    <row r="1503" ht="15" customHeight="1" x14ac:dyDescent="0.2"/>
    <row r="1504" ht="15" customHeight="1" x14ac:dyDescent="0.2"/>
    <row r="1505" ht="15" customHeight="1" x14ac:dyDescent="0.2"/>
    <row r="1506" ht="15" customHeight="1" x14ac:dyDescent="0.2"/>
    <row r="1507" ht="15" customHeight="1" x14ac:dyDescent="0.2"/>
    <row r="1508" ht="15" customHeight="1" x14ac:dyDescent="0.2"/>
    <row r="1509" ht="15" customHeight="1" x14ac:dyDescent="0.2"/>
    <row r="1510" ht="15" customHeight="1" x14ac:dyDescent="0.2"/>
    <row r="1511" ht="15" customHeight="1" x14ac:dyDescent="0.2"/>
    <row r="1512" ht="15" customHeight="1" x14ac:dyDescent="0.2"/>
    <row r="1513" ht="15" customHeight="1" x14ac:dyDescent="0.2"/>
    <row r="1514" ht="15" customHeight="1" x14ac:dyDescent="0.2"/>
    <row r="1515" ht="15" customHeight="1" x14ac:dyDescent="0.2"/>
    <row r="1516" ht="15" customHeight="1" x14ac:dyDescent="0.2"/>
    <row r="1517" ht="15" customHeight="1" x14ac:dyDescent="0.2"/>
    <row r="1518" ht="15" customHeight="1" x14ac:dyDescent="0.2"/>
    <row r="1519" ht="15" customHeight="1" x14ac:dyDescent="0.2"/>
    <row r="1520" ht="15" customHeight="1" x14ac:dyDescent="0.2"/>
    <row r="1521" ht="15" customHeight="1" x14ac:dyDescent="0.2"/>
    <row r="1522" ht="15" customHeight="1" x14ac:dyDescent="0.2"/>
    <row r="1523" ht="15" customHeight="1" x14ac:dyDescent="0.2"/>
    <row r="1524" ht="15" customHeight="1" x14ac:dyDescent="0.2"/>
    <row r="1525" ht="15" customHeight="1" x14ac:dyDescent="0.2"/>
    <row r="1526" ht="15" customHeight="1" x14ac:dyDescent="0.2"/>
    <row r="1527" ht="15" customHeight="1" x14ac:dyDescent="0.2"/>
    <row r="1528" ht="15" customHeight="1" x14ac:dyDescent="0.2"/>
    <row r="1529" ht="15" customHeight="1" x14ac:dyDescent="0.2"/>
    <row r="1530" ht="15" customHeight="1" x14ac:dyDescent="0.2"/>
    <row r="1531" ht="15" customHeight="1" x14ac:dyDescent="0.2"/>
    <row r="1532" ht="15" customHeight="1" x14ac:dyDescent="0.2"/>
    <row r="1533" ht="15" customHeight="1" x14ac:dyDescent="0.2"/>
    <row r="1534" ht="15" customHeight="1" x14ac:dyDescent="0.2"/>
    <row r="1535" ht="15" customHeight="1" x14ac:dyDescent="0.2"/>
    <row r="1536" ht="15" customHeight="1" x14ac:dyDescent="0.2"/>
    <row r="1537" ht="15" customHeight="1" x14ac:dyDescent="0.2"/>
    <row r="1538" ht="15" customHeight="1" x14ac:dyDescent="0.2"/>
    <row r="1539" ht="15" customHeight="1" x14ac:dyDescent="0.2"/>
    <row r="1540" ht="15" customHeight="1" x14ac:dyDescent="0.2"/>
    <row r="1541" ht="15" customHeight="1" x14ac:dyDescent="0.2"/>
    <row r="1542" ht="15" customHeight="1" x14ac:dyDescent="0.2"/>
    <row r="1543" ht="15" customHeight="1" x14ac:dyDescent="0.2"/>
    <row r="1544" ht="15" customHeight="1" x14ac:dyDescent="0.2"/>
    <row r="1545" ht="15" customHeight="1" x14ac:dyDescent="0.2"/>
    <row r="1546" ht="15" customHeight="1" x14ac:dyDescent="0.2"/>
    <row r="1547" ht="15" customHeight="1" x14ac:dyDescent="0.2"/>
    <row r="1548" ht="15" customHeight="1" x14ac:dyDescent="0.2"/>
    <row r="1549" ht="15" customHeight="1" x14ac:dyDescent="0.2"/>
    <row r="1550" ht="15" customHeight="1" x14ac:dyDescent="0.2"/>
    <row r="1551" ht="15" customHeight="1" x14ac:dyDescent="0.2"/>
    <row r="1552" ht="15" customHeight="1" x14ac:dyDescent="0.2"/>
    <row r="1553" ht="15" customHeight="1" x14ac:dyDescent="0.2"/>
    <row r="1554" ht="15" customHeight="1" x14ac:dyDescent="0.2"/>
    <row r="1555" ht="15" customHeight="1" x14ac:dyDescent="0.2"/>
    <row r="1556" ht="15" customHeight="1" x14ac:dyDescent="0.2"/>
    <row r="1557" ht="15" customHeight="1" x14ac:dyDescent="0.2"/>
    <row r="1558" ht="15" customHeight="1" x14ac:dyDescent="0.2"/>
    <row r="1559" ht="15" customHeight="1" x14ac:dyDescent="0.2"/>
    <row r="1560" ht="15" customHeight="1" x14ac:dyDescent="0.2"/>
    <row r="1561" ht="15" customHeight="1" x14ac:dyDescent="0.2"/>
    <row r="1562" ht="15" customHeight="1" x14ac:dyDescent="0.2"/>
    <row r="1563" ht="15" customHeight="1" x14ac:dyDescent="0.2"/>
    <row r="1564" ht="15" customHeight="1" x14ac:dyDescent="0.2"/>
    <row r="1565" ht="15" customHeight="1" x14ac:dyDescent="0.2"/>
    <row r="1566" ht="15" customHeight="1" x14ac:dyDescent="0.2"/>
    <row r="1567" ht="15" customHeight="1" x14ac:dyDescent="0.2"/>
    <row r="1568" ht="15" customHeight="1" x14ac:dyDescent="0.2"/>
    <row r="1569" ht="15" customHeight="1" x14ac:dyDescent="0.2"/>
    <row r="1570" ht="15" customHeight="1" x14ac:dyDescent="0.2"/>
    <row r="1571" ht="15" customHeight="1" x14ac:dyDescent="0.2"/>
    <row r="1572" ht="15" customHeight="1" x14ac:dyDescent="0.2"/>
    <row r="1573" ht="15" customHeight="1" x14ac:dyDescent="0.2"/>
    <row r="1574" ht="15" customHeight="1" x14ac:dyDescent="0.2"/>
    <row r="1575" ht="15" customHeight="1" x14ac:dyDescent="0.2"/>
    <row r="1576" ht="15" customHeight="1" x14ac:dyDescent="0.2"/>
    <row r="1577" ht="15" customHeight="1" x14ac:dyDescent="0.2"/>
    <row r="1578" ht="15" customHeight="1" x14ac:dyDescent="0.2"/>
    <row r="1579" ht="15" customHeight="1" x14ac:dyDescent="0.2"/>
    <row r="1580" ht="15" customHeight="1" x14ac:dyDescent="0.2"/>
    <row r="1581" ht="15" customHeight="1" x14ac:dyDescent="0.2"/>
    <row r="1582" ht="15" customHeight="1" x14ac:dyDescent="0.2"/>
    <row r="1583" ht="15" customHeight="1" x14ac:dyDescent="0.2"/>
    <row r="1584" ht="15" customHeight="1" x14ac:dyDescent="0.2"/>
    <row r="1585" ht="15" customHeight="1" x14ac:dyDescent="0.2"/>
    <row r="1586" ht="15" customHeight="1" x14ac:dyDescent="0.2"/>
    <row r="1587" ht="15" customHeight="1" x14ac:dyDescent="0.2"/>
    <row r="1588" ht="15" customHeight="1" x14ac:dyDescent="0.2"/>
    <row r="1589" ht="15" customHeight="1" x14ac:dyDescent="0.2"/>
    <row r="1590" ht="15" customHeight="1" x14ac:dyDescent="0.2"/>
    <row r="1591" ht="15" customHeight="1" x14ac:dyDescent="0.2"/>
    <row r="1592" ht="15" customHeight="1" x14ac:dyDescent="0.2"/>
    <row r="1593" ht="15" customHeight="1" x14ac:dyDescent="0.2"/>
    <row r="1594" ht="15" customHeight="1" x14ac:dyDescent="0.2"/>
    <row r="1595" ht="15" customHeight="1" x14ac:dyDescent="0.2"/>
    <row r="1596" ht="15" customHeight="1" x14ac:dyDescent="0.2"/>
    <row r="1597" ht="15" customHeight="1" x14ac:dyDescent="0.2"/>
    <row r="1598" ht="15" customHeight="1" x14ac:dyDescent="0.2"/>
    <row r="1599" ht="15" customHeight="1" x14ac:dyDescent="0.2"/>
    <row r="1600" ht="15" customHeight="1" x14ac:dyDescent="0.2"/>
    <row r="1601" ht="15" customHeight="1" x14ac:dyDescent="0.2"/>
    <row r="1602" ht="15" customHeight="1" x14ac:dyDescent="0.2"/>
    <row r="1603" ht="15" customHeight="1" x14ac:dyDescent="0.2"/>
    <row r="1604" ht="15" customHeight="1" x14ac:dyDescent="0.2"/>
    <row r="1605" ht="15" customHeight="1" x14ac:dyDescent="0.2"/>
    <row r="1606" ht="15" customHeight="1" x14ac:dyDescent="0.2"/>
    <row r="1607" ht="15" customHeight="1" x14ac:dyDescent="0.2"/>
    <row r="1608" ht="15" customHeight="1" x14ac:dyDescent="0.2"/>
    <row r="1609" ht="15" customHeight="1" x14ac:dyDescent="0.2"/>
    <row r="1610" ht="15" customHeight="1" x14ac:dyDescent="0.2"/>
    <row r="1611" ht="15" customHeight="1" x14ac:dyDescent="0.2"/>
    <row r="1612" ht="15" customHeight="1" x14ac:dyDescent="0.2"/>
    <row r="1613" ht="15" customHeight="1" x14ac:dyDescent="0.2"/>
    <row r="1614" ht="15" customHeight="1" x14ac:dyDescent="0.2"/>
    <row r="1615" ht="15" customHeight="1" x14ac:dyDescent="0.2"/>
    <row r="1616" ht="15" customHeight="1" x14ac:dyDescent="0.2"/>
    <row r="1617" ht="15" customHeight="1" x14ac:dyDescent="0.2"/>
    <row r="1618" ht="15" customHeight="1" x14ac:dyDescent="0.2"/>
    <row r="1619" ht="15" customHeight="1" x14ac:dyDescent="0.2"/>
    <row r="1620" ht="15" customHeight="1" x14ac:dyDescent="0.2"/>
    <row r="1621" ht="15" customHeight="1" x14ac:dyDescent="0.2"/>
    <row r="1622" ht="15" customHeight="1" x14ac:dyDescent="0.2"/>
    <row r="1623" ht="15" customHeight="1" x14ac:dyDescent="0.2"/>
    <row r="1624" ht="15" customHeight="1" x14ac:dyDescent="0.2"/>
    <row r="1625" ht="15" customHeight="1" x14ac:dyDescent="0.2"/>
    <row r="1626" ht="15" customHeight="1" x14ac:dyDescent="0.2"/>
    <row r="1627" ht="15" customHeight="1" x14ac:dyDescent="0.2"/>
    <row r="1628" ht="15" customHeight="1" x14ac:dyDescent="0.2"/>
    <row r="1629" ht="15" customHeight="1" x14ac:dyDescent="0.2"/>
    <row r="1630" ht="15" customHeight="1" x14ac:dyDescent="0.2"/>
    <row r="1631" ht="15" customHeight="1" x14ac:dyDescent="0.2"/>
    <row r="1632" ht="15" customHeight="1" x14ac:dyDescent="0.2"/>
    <row r="1633" ht="15" customHeight="1" x14ac:dyDescent="0.2"/>
    <row r="1634" ht="15" customHeight="1" x14ac:dyDescent="0.2"/>
    <row r="1635" ht="15" customHeight="1" x14ac:dyDescent="0.2"/>
    <row r="1636" ht="15" customHeight="1" x14ac:dyDescent="0.2"/>
    <row r="1637" ht="15" customHeight="1" x14ac:dyDescent="0.2"/>
    <row r="1638" ht="15" customHeight="1" x14ac:dyDescent="0.2"/>
    <row r="1639" ht="15" customHeight="1" x14ac:dyDescent="0.2"/>
    <row r="1640" ht="15" customHeight="1" x14ac:dyDescent="0.2"/>
    <row r="1641" ht="15" customHeight="1" x14ac:dyDescent="0.2"/>
    <row r="1642" ht="15" customHeight="1" x14ac:dyDescent="0.2"/>
    <row r="1643" ht="15" customHeight="1" x14ac:dyDescent="0.2"/>
    <row r="1644" ht="15" customHeight="1" x14ac:dyDescent="0.2"/>
    <row r="1645" ht="15" customHeight="1" x14ac:dyDescent="0.2"/>
    <row r="1646" ht="15" customHeight="1" x14ac:dyDescent="0.2"/>
    <row r="1647" ht="15" customHeight="1" x14ac:dyDescent="0.2"/>
    <row r="1648" ht="15" customHeight="1" x14ac:dyDescent="0.2"/>
    <row r="1649" ht="15" customHeight="1" x14ac:dyDescent="0.2"/>
    <row r="1650" ht="15" customHeight="1" x14ac:dyDescent="0.2"/>
    <row r="1651" ht="15" customHeight="1" x14ac:dyDescent="0.2"/>
    <row r="1652" ht="15" customHeight="1" x14ac:dyDescent="0.2"/>
    <row r="1653" ht="15" customHeight="1" x14ac:dyDescent="0.2"/>
    <row r="1654" ht="15" customHeight="1" x14ac:dyDescent="0.2"/>
    <row r="1655" ht="15" customHeight="1" x14ac:dyDescent="0.2"/>
    <row r="1656" ht="15" customHeight="1" x14ac:dyDescent="0.2"/>
    <row r="1657" ht="15" customHeight="1" x14ac:dyDescent="0.2"/>
    <row r="1658" ht="15" customHeight="1" x14ac:dyDescent="0.2"/>
    <row r="1659" ht="15" customHeight="1" x14ac:dyDescent="0.2"/>
    <row r="1660" ht="15" customHeight="1" x14ac:dyDescent="0.2"/>
    <row r="1661" ht="15" customHeight="1" x14ac:dyDescent="0.2"/>
    <row r="1662" ht="15" customHeight="1" x14ac:dyDescent="0.2"/>
    <row r="1663" ht="15" customHeight="1" x14ac:dyDescent="0.2"/>
    <row r="1664" ht="15" customHeight="1" x14ac:dyDescent="0.2"/>
    <row r="1665" ht="15" customHeight="1" x14ac:dyDescent="0.2"/>
    <row r="1666" ht="15" customHeight="1" x14ac:dyDescent="0.2"/>
    <row r="1667" ht="15" customHeight="1" x14ac:dyDescent="0.2"/>
    <row r="1668" ht="15" customHeight="1" x14ac:dyDescent="0.2"/>
    <row r="1669" ht="15" customHeight="1" x14ac:dyDescent="0.2"/>
    <row r="1670" ht="15" customHeight="1" x14ac:dyDescent="0.2"/>
    <row r="1671" ht="15" customHeight="1" x14ac:dyDescent="0.2"/>
    <row r="1672" ht="15" customHeight="1" x14ac:dyDescent="0.2"/>
    <row r="1673" ht="15" customHeight="1" x14ac:dyDescent="0.2"/>
    <row r="1674" ht="15" customHeight="1" x14ac:dyDescent="0.2"/>
    <row r="1675" ht="15" customHeight="1" x14ac:dyDescent="0.2"/>
    <row r="1676" ht="15" customHeight="1" x14ac:dyDescent="0.2"/>
    <row r="1677" ht="15" customHeight="1" x14ac:dyDescent="0.2"/>
    <row r="1678" ht="15" customHeight="1" x14ac:dyDescent="0.2"/>
    <row r="1679" ht="15" customHeight="1" x14ac:dyDescent="0.2"/>
    <row r="1680" ht="15" customHeight="1" x14ac:dyDescent="0.2"/>
    <row r="1681" ht="15" customHeight="1" x14ac:dyDescent="0.2"/>
    <row r="1682" ht="15" customHeight="1" x14ac:dyDescent="0.2"/>
    <row r="1683" ht="15" customHeight="1" x14ac:dyDescent="0.2"/>
    <row r="1684" ht="15" customHeight="1" x14ac:dyDescent="0.2"/>
    <row r="1685" ht="15" customHeight="1" x14ac:dyDescent="0.2"/>
    <row r="1686" ht="15" customHeight="1" x14ac:dyDescent="0.2"/>
    <row r="1687" ht="15" customHeight="1" x14ac:dyDescent="0.2"/>
    <row r="1688" ht="15" customHeight="1" x14ac:dyDescent="0.2"/>
    <row r="1689" ht="15" customHeight="1" x14ac:dyDescent="0.2"/>
    <row r="1690" ht="15" customHeight="1" x14ac:dyDescent="0.2"/>
    <row r="1691" ht="15" customHeight="1" x14ac:dyDescent="0.2"/>
    <row r="1692" ht="15" customHeight="1" x14ac:dyDescent="0.2"/>
    <row r="1693" ht="15" customHeight="1" x14ac:dyDescent="0.2"/>
    <row r="1694" ht="15" customHeight="1" x14ac:dyDescent="0.2"/>
    <row r="1695" ht="15" customHeight="1" x14ac:dyDescent="0.2"/>
    <row r="1696" ht="15" customHeight="1" x14ac:dyDescent="0.2"/>
    <row r="1697" ht="15" customHeight="1" x14ac:dyDescent="0.2"/>
    <row r="1698" ht="15" customHeight="1" x14ac:dyDescent="0.2"/>
    <row r="1699" ht="15" customHeight="1" x14ac:dyDescent="0.2"/>
    <row r="1700" ht="15" customHeight="1" x14ac:dyDescent="0.2"/>
    <row r="1701" ht="15" customHeight="1" x14ac:dyDescent="0.2"/>
    <row r="1702" ht="15" customHeight="1" x14ac:dyDescent="0.2"/>
    <row r="1703" ht="15" customHeight="1" x14ac:dyDescent="0.2"/>
    <row r="1704" ht="15" customHeight="1" x14ac:dyDescent="0.2"/>
    <row r="1705" ht="15" customHeight="1" x14ac:dyDescent="0.2"/>
    <row r="1706" ht="15" customHeight="1" x14ac:dyDescent="0.2"/>
    <row r="1707" ht="15" customHeight="1" x14ac:dyDescent="0.2"/>
    <row r="1708" ht="15" customHeight="1" x14ac:dyDescent="0.2"/>
    <row r="1709" ht="15" customHeight="1" x14ac:dyDescent="0.2"/>
    <row r="1710" ht="15" customHeight="1" x14ac:dyDescent="0.2"/>
    <row r="1711" ht="15" customHeight="1" x14ac:dyDescent="0.2"/>
    <row r="1712" ht="15" customHeight="1" x14ac:dyDescent="0.2"/>
    <row r="1713" ht="15" customHeight="1" x14ac:dyDescent="0.2"/>
    <row r="1714" ht="15" customHeight="1" x14ac:dyDescent="0.2"/>
    <row r="1715" ht="15" customHeight="1" x14ac:dyDescent="0.2"/>
    <row r="1716" ht="15" customHeight="1" x14ac:dyDescent="0.2"/>
  </sheetData>
  <mergeCells count="83">
    <mergeCell ref="A26:E32"/>
    <mergeCell ref="A2:E2"/>
    <mergeCell ref="A3:E3"/>
    <mergeCell ref="A4:E8"/>
    <mergeCell ref="A24:E24"/>
    <mergeCell ref="A25:E25"/>
    <mergeCell ref="A138:E142"/>
    <mergeCell ref="A55:E55"/>
    <mergeCell ref="A56:E56"/>
    <mergeCell ref="A57:E62"/>
    <mergeCell ref="A80:E80"/>
    <mergeCell ref="A81:E81"/>
    <mergeCell ref="A82:E86"/>
    <mergeCell ref="A107:E107"/>
    <mergeCell ref="A108:E108"/>
    <mergeCell ref="A109:E116"/>
    <mergeCell ref="A136:E136"/>
    <mergeCell ref="A137:E137"/>
    <mergeCell ref="A242:E249"/>
    <mergeCell ref="A159:E159"/>
    <mergeCell ref="A160:E160"/>
    <mergeCell ref="A161:E167"/>
    <mergeCell ref="A185:E185"/>
    <mergeCell ref="A186:E186"/>
    <mergeCell ref="A187:E193"/>
    <mergeCell ref="A211:E211"/>
    <mergeCell ref="A212:E212"/>
    <mergeCell ref="A213:E219"/>
    <mergeCell ref="A240:E240"/>
    <mergeCell ref="A241:E241"/>
    <mergeCell ref="A384:E392"/>
    <mergeCell ref="A270:E270"/>
    <mergeCell ref="A271:E271"/>
    <mergeCell ref="A272:E278"/>
    <mergeCell ref="A296:E296"/>
    <mergeCell ref="A297:E297"/>
    <mergeCell ref="A298:E304"/>
    <mergeCell ref="A323:E323"/>
    <mergeCell ref="A324:E332"/>
    <mergeCell ref="A350:E350"/>
    <mergeCell ref="A351:E358"/>
    <mergeCell ref="A382:E383"/>
    <mergeCell ref="A564:E565"/>
    <mergeCell ref="A419:E420"/>
    <mergeCell ref="A421:E428"/>
    <mergeCell ref="A446:E447"/>
    <mergeCell ref="A448:E455"/>
    <mergeCell ref="A481:E482"/>
    <mergeCell ref="A483:E490"/>
    <mergeCell ref="A509:E509"/>
    <mergeCell ref="A510:E510"/>
    <mergeCell ref="A511:E516"/>
    <mergeCell ref="A537:E538"/>
    <mergeCell ref="A539:E546"/>
    <mergeCell ref="A702:E703"/>
    <mergeCell ref="A566:E572"/>
    <mergeCell ref="A585:E586"/>
    <mergeCell ref="A587:E592"/>
    <mergeCell ref="A605:E606"/>
    <mergeCell ref="A607:E615"/>
    <mergeCell ref="A627:E628"/>
    <mergeCell ref="A629:E636"/>
    <mergeCell ref="A648:E649"/>
    <mergeCell ref="A650:E658"/>
    <mergeCell ref="A679:E680"/>
    <mergeCell ref="A681:E689"/>
    <mergeCell ref="A862:E863"/>
    <mergeCell ref="A704:E711"/>
    <mergeCell ref="A731:E732"/>
    <mergeCell ref="A733:E741"/>
    <mergeCell ref="A755:E756"/>
    <mergeCell ref="A757:E765"/>
    <mergeCell ref="A783:E784"/>
    <mergeCell ref="A785:E793"/>
    <mergeCell ref="A805:E806"/>
    <mergeCell ref="A807:E811"/>
    <mergeCell ref="A835:E836"/>
    <mergeCell ref="A837:E844"/>
    <mergeCell ref="A864:E873"/>
    <mergeCell ref="A887:E888"/>
    <mergeCell ref="A889:E895"/>
    <mergeCell ref="A908:E908"/>
    <mergeCell ref="A909:E915"/>
  </mergeCells>
  <pageMargins left="0.98425196850393704" right="0.98425196850393704" top="0.98425196850393704" bottom="0.98425196850393704" header="0.51181102362204722" footer="0.51181102362204722"/>
  <pageSetup paperSize="9" scale="92" firstPageNumber="72" orientation="portrait" useFirstPageNumber="1" r:id="rId1"/>
  <headerFooter alignWithMargins="0">
    <oddHeader>&amp;C&amp;"Arial,Kurzíva"Příloha č. 5: Rozpočtové změny č. 574/17 - 608/17 schválené Radou Olomouckého kraje 27.11.2017</oddHeader>
    <oddFooter xml:space="preserve">&amp;L&amp;"Arial,Kurzíva"Zastupitelstvo OK 18.12.2017
5.2. - Rozpočet Olomouckého kraje 2017 - rozpočtové změny 
Příloha č.5: Rozpočtové změny č. 574/17 - 608/17 schválené Radou Olomouckého kraje 27.11.2017&amp;R&amp;"Arial,Kurzíva"Strana &amp;P (celkem 95)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9"/>
  <sheetViews>
    <sheetView showGridLines="0" zoomScale="92" zoomScaleNormal="92" zoomScaleSheetLayoutView="92" workbookViewId="0"/>
  </sheetViews>
  <sheetFormatPr defaultColWidth="9.140625" defaultRowHeight="12.75" x14ac:dyDescent="0.2"/>
  <cols>
    <col min="1" max="1" width="9.7109375" style="35" customWidth="1"/>
    <col min="2" max="2" width="12.85546875" style="35" customWidth="1"/>
    <col min="3" max="3" width="8.28515625" style="35" customWidth="1"/>
    <col min="4" max="4" width="39.140625" style="35" customWidth="1"/>
    <col min="5" max="5" width="18.85546875" style="35" customWidth="1"/>
    <col min="6" max="16384" width="9.140625" style="35"/>
  </cols>
  <sheetData>
    <row r="1" spans="1:5" ht="15" customHeight="1" x14ac:dyDescent="0.25">
      <c r="A1" s="57" t="s">
        <v>209</v>
      </c>
    </row>
    <row r="2" spans="1:5" ht="15" customHeight="1" x14ac:dyDescent="0.2">
      <c r="A2" s="212" t="s">
        <v>210</v>
      </c>
      <c r="B2" s="212"/>
      <c r="C2" s="212"/>
      <c r="D2" s="212"/>
      <c r="E2" s="212"/>
    </row>
    <row r="3" spans="1:5" ht="15" customHeight="1" x14ac:dyDescent="0.2">
      <c r="A3" s="211" t="s">
        <v>211</v>
      </c>
      <c r="B3" s="211"/>
      <c r="C3" s="211"/>
      <c r="D3" s="211"/>
      <c r="E3" s="211"/>
    </row>
    <row r="4" spans="1:5" ht="15" customHeight="1" x14ac:dyDescent="0.2">
      <c r="A4" s="211"/>
      <c r="B4" s="211"/>
      <c r="C4" s="211"/>
      <c r="D4" s="211"/>
      <c r="E4" s="211"/>
    </row>
    <row r="5" spans="1:5" ht="15" customHeight="1" x14ac:dyDescent="0.2">
      <c r="A5" s="211"/>
      <c r="B5" s="211"/>
      <c r="C5" s="211"/>
      <c r="D5" s="211"/>
      <c r="E5" s="211"/>
    </row>
    <row r="6" spans="1:5" ht="15" customHeight="1" x14ac:dyDescent="0.2">
      <c r="A6" s="211"/>
      <c r="B6" s="211"/>
      <c r="C6" s="211"/>
      <c r="D6" s="211"/>
      <c r="E6" s="211"/>
    </row>
    <row r="7" spans="1:5" ht="15" customHeight="1" x14ac:dyDescent="0.2">
      <c r="A7" s="211"/>
      <c r="B7" s="211"/>
      <c r="C7" s="211"/>
      <c r="D7" s="211"/>
      <c r="E7" s="211"/>
    </row>
    <row r="8" spans="1:5" ht="15" customHeight="1" x14ac:dyDescent="0.2">
      <c r="A8" s="211"/>
      <c r="B8" s="211"/>
      <c r="C8" s="211"/>
      <c r="D8" s="211"/>
      <c r="E8" s="211"/>
    </row>
    <row r="9" spans="1:5" ht="15" customHeight="1" x14ac:dyDescent="0.2">
      <c r="A9" s="211"/>
      <c r="B9" s="211"/>
      <c r="C9" s="211"/>
      <c r="D9" s="211"/>
      <c r="E9" s="211"/>
    </row>
    <row r="10" spans="1:5" ht="15" customHeight="1" x14ac:dyDescent="0.2">
      <c r="A10" s="211"/>
      <c r="B10" s="211"/>
      <c r="C10" s="211"/>
      <c r="D10" s="211"/>
      <c r="E10" s="211"/>
    </row>
    <row r="11" spans="1:5" ht="15" customHeight="1" x14ac:dyDescent="0.2">
      <c r="A11" s="170"/>
      <c r="B11" s="170"/>
      <c r="C11" s="170"/>
      <c r="D11" s="170"/>
      <c r="E11" s="170"/>
    </row>
    <row r="12" spans="1:5" ht="15" customHeight="1" x14ac:dyDescent="0.25">
      <c r="A12" s="40" t="s">
        <v>1</v>
      </c>
      <c r="B12" s="71"/>
      <c r="C12" s="71"/>
      <c r="D12" s="71"/>
      <c r="E12" s="71"/>
    </row>
    <row r="13" spans="1:5" ht="15" customHeight="1" x14ac:dyDescent="0.2">
      <c r="A13" s="42" t="s">
        <v>45</v>
      </c>
      <c r="B13" s="71"/>
      <c r="C13" s="71"/>
      <c r="D13" s="71"/>
      <c r="E13" s="72" t="s">
        <v>46</v>
      </c>
    </row>
    <row r="14" spans="1:5" ht="15" customHeight="1" x14ac:dyDescent="0.25">
      <c r="A14" s="79"/>
      <c r="B14" s="82"/>
      <c r="C14" s="71"/>
      <c r="D14" s="71"/>
      <c r="E14" s="84"/>
    </row>
    <row r="15" spans="1:5" ht="15" customHeight="1" x14ac:dyDescent="0.2">
      <c r="A15" s="97"/>
      <c r="B15" s="111"/>
      <c r="C15" s="85" t="s">
        <v>48</v>
      </c>
      <c r="D15" s="86" t="s">
        <v>49</v>
      </c>
      <c r="E15" s="48" t="s">
        <v>50</v>
      </c>
    </row>
    <row r="16" spans="1:5" ht="15" customHeight="1" x14ac:dyDescent="0.2">
      <c r="A16" s="122"/>
      <c r="B16" s="113"/>
      <c r="C16" s="107">
        <v>6172</v>
      </c>
      <c r="D16" s="67" t="s">
        <v>108</v>
      </c>
      <c r="E16" s="108">
        <v>66728</v>
      </c>
    </row>
    <row r="17" spans="1:5" ht="15" customHeight="1" x14ac:dyDescent="0.2">
      <c r="A17" s="122"/>
      <c r="B17" s="99"/>
      <c r="C17" s="91" t="s">
        <v>52</v>
      </c>
      <c r="D17" s="92"/>
      <c r="E17" s="93">
        <f>SUM(E16:E16)</f>
        <v>66728</v>
      </c>
    </row>
    <row r="18" spans="1:5" ht="15" customHeight="1" x14ac:dyDescent="0.2">
      <c r="A18" s="174"/>
      <c r="B18" s="174"/>
      <c r="C18" s="174"/>
      <c r="D18" s="174"/>
      <c r="E18" s="174"/>
    </row>
    <row r="19" spans="1:5" ht="15" customHeight="1" x14ac:dyDescent="0.25">
      <c r="A19" s="79" t="s">
        <v>17</v>
      </c>
      <c r="B19" s="71"/>
      <c r="C19" s="71"/>
      <c r="D19" s="71"/>
      <c r="E19" s="71"/>
    </row>
    <row r="20" spans="1:5" ht="15" customHeight="1" x14ac:dyDescent="0.2">
      <c r="A20" s="42" t="s">
        <v>45</v>
      </c>
      <c r="B20" s="71"/>
      <c r="C20" s="71"/>
      <c r="D20" s="71"/>
      <c r="E20" s="72" t="s">
        <v>46</v>
      </c>
    </row>
    <row r="21" spans="1:5" ht="15" customHeight="1" x14ac:dyDescent="0.25">
      <c r="A21" s="79"/>
      <c r="B21" s="82"/>
      <c r="C21" s="71"/>
      <c r="D21" s="71"/>
      <c r="E21" s="84"/>
    </row>
    <row r="22" spans="1:5" ht="15" customHeight="1" x14ac:dyDescent="0.2">
      <c r="A22" s="111"/>
      <c r="B22" s="111"/>
      <c r="C22" s="85" t="s">
        <v>48</v>
      </c>
      <c r="D22" s="59" t="s">
        <v>54</v>
      </c>
      <c r="E22" s="48" t="s">
        <v>50</v>
      </c>
    </row>
    <row r="23" spans="1:5" ht="15" customHeight="1" x14ac:dyDescent="0.2">
      <c r="A23" s="129"/>
      <c r="B23" s="113"/>
      <c r="C23" s="132">
        <v>6409</v>
      </c>
      <c r="D23" s="101" t="s">
        <v>86</v>
      </c>
      <c r="E23" s="108">
        <v>66728</v>
      </c>
    </row>
    <row r="24" spans="1:5" ht="15" customHeight="1" x14ac:dyDescent="0.2">
      <c r="A24" s="130"/>
      <c r="B24" s="151"/>
      <c r="C24" s="91" t="s">
        <v>52</v>
      </c>
      <c r="D24" s="92"/>
      <c r="E24" s="93">
        <f>E23</f>
        <v>66728</v>
      </c>
    </row>
    <row r="25" spans="1:5" ht="15" customHeight="1" x14ac:dyDescent="0.2"/>
    <row r="26" spans="1:5" ht="15" customHeight="1" x14ac:dyDescent="0.2"/>
    <row r="27" spans="1:5" ht="15" customHeight="1" x14ac:dyDescent="0.25">
      <c r="A27" s="57" t="s">
        <v>212</v>
      </c>
    </row>
    <row r="28" spans="1:5" ht="15" customHeight="1" x14ac:dyDescent="0.2">
      <c r="A28" s="210" t="s">
        <v>42</v>
      </c>
      <c r="B28" s="210"/>
      <c r="C28" s="210"/>
      <c r="D28" s="210"/>
      <c r="E28" s="210"/>
    </row>
    <row r="29" spans="1:5" ht="15" customHeight="1" x14ac:dyDescent="0.2">
      <c r="A29" s="209" t="s">
        <v>213</v>
      </c>
      <c r="B29" s="209"/>
      <c r="C29" s="209"/>
      <c r="D29" s="209"/>
      <c r="E29" s="209"/>
    </row>
    <row r="30" spans="1:5" ht="15" customHeight="1" x14ac:dyDescent="0.2">
      <c r="A30" s="209"/>
      <c r="B30" s="209"/>
      <c r="C30" s="209"/>
      <c r="D30" s="209"/>
      <c r="E30" s="209"/>
    </row>
    <row r="31" spans="1:5" ht="15" customHeight="1" x14ac:dyDescent="0.2">
      <c r="A31" s="209"/>
      <c r="B31" s="209"/>
      <c r="C31" s="209"/>
      <c r="D31" s="209"/>
      <c r="E31" s="209"/>
    </row>
    <row r="32" spans="1:5" ht="15" customHeight="1" x14ac:dyDescent="0.2">
      <c r="A32" s="209"/>
      <c r="B32" s="209"/>
      <c r="C32" s="209"/>
      <c r="D32" s="209"/>
      <c r="E32" s="209"/>
    </row>
    <row r="33" spans="1:5" ht="15" customHeight="1" x14ac:dyDescent="0.2">
      <c r="A33" s="209"/>
      <c r="B33" s="209"/>
      <c r="C33" s="209"/>
      <c r="D33" s="209"/>
      <c r="E33" s="209"/>
    </row>
    <row r="34" spans="1:5" ht="15" customHeight="1" x14ac:dyDescent="0.2">
      <c r="A34" s="209"/>
      <c r="B34" s="209"/>
      <c r="C34" s="209"/>
      <c r="D34" s="209"/>
      <c r="E34" s="209"/>
    </row>
    <row r="35" spans="1:5" ht="15" customHeight="1" x14ac:dyDescent="0.2">
      <c r="A35" s="170"/>
      <c r="B35" s="170"/>
      <c r="C35" s="170"/>
      <c r="D35" s="170"/>
      <c r="E35" s="170"/>
    </row>
    <row r="36" spans="1:5" ht="15" customHeight="1" x14ac:dyDescent="0.25">
      <c r="A36" s="79" t="s">
        <v>1</v>
      </c>
      <c r="B36" s="80"/>
      <c r="C36" s="71"/>
      <c r="D36" s="71"/>
      <c r="E36" s="71"/>
    </row>
    <row r="37" spans="1:5" ht="15" customHeight="1" x14ac:dyDescent="0.2">
      <c r="A37" s="81" t="s">
        <v>20</v>
      </c>
      <c r="B37" s="80"/>
      <c r="C37" s="71"/>
      <c r="D37" s="71"/>
      <c r="E37" s="72" t="s">
        <v>208</v>
      </c>
    </row>
    <row r="38" spans="1:5" ht="15" customHeight="1" x14ac:dyDescent="0.2">
      <c r="A38" s="170"/>
      <c r="B38" s="170"/>
      <c r="C38" s="170"/>
      <c r="D38" s="170"/>
      <c r="E38" s="170"/>
    </row>
    <row r="39" spans="1:5" ht="15" customHeight="1" x14ac:dyDescent="0.2">
      <c r="A39" s="170"/>
      <c r="B39" s="170"/>
      <c r="C39" s="85" t="s">
        <v>48</v>
      </c>
      <c r="D39" s="86" t="s">
        <v>49</v>
      </c>
      <c r="E39" s="48" t="s">
        <v>214</v>
      </c>
    </row>
    <row r="40" spans="1:5" ht="15" customHeight="1" x14ac:dyDescent="0.2">
      <c r="A40" s="170"/>
      <c r="B40" s="170"/>
      <c r="C40" s="142">
        <v>6330</v>
      </c>
      <c r="D40" s="175" t="s">
        <v>215</v>
      </c>
      <c r="E40" s="89">
        <v>96000</v>
      </c>
    </row>
    <row r="41" spans="1:5" ht="15" customHeight="1" x14ac:dyDescent="0.2">
      <c r="A41" s="170"/>
      <c r="B41" s="170"/>
      <c r="C41" s="91" t="s">
        <v>52</v>
      </c>
      <c r="D41" s="92"/>
      <c r="E41" s="93">
        <f>SUM(E40:E40)</f>
        <v>96000</v>
      </c>
    </row>
    <row r="42" spans="1:5" ht="15" customHeight="1" x14ac:dyDescent="0.2">
      <c r="A42" s="170"/>
      <c r="B42" s="170"/>
      <c r="C42" s="170"/>
      <c r="D42" s="170"/>
      <c r="E42" s="170"/>
    </row>
    <row r="43" spans="1:5" ht="15" customHeight="1" x14ac:dyDescent="0.25">
      <c r="A43" s="40" t="s">
        <v>17</v>
      </c>
      <c r="B43" s="170"/>
      <c r="C43" s="170"/>
      <c r="D43" s="170"/>
      <c r="E43" s="170"/>
    </row>
    <row r="44" spans="1:5" ht="15" customHeight="1" x14ac:dyDescent="0.2">
      <c r="A44" s="81" t="s">
        <v>84</v>
      </c>
      <c r="B44" s="71"/>
      <c r="C44" s="71"/>
      <c r="D44" s="71"/>
      <c r="E44" s="72" t="s">
        <v>85</v>
      </c>
    </row>
    <row r="45" spans="1:5" ht="15" customHeight="1" x14ac:dyDescent="0.2">
      <c r="A45" s="81"/>
      <c r="B45" s="127"/>
      <c r="C45" s="71"/>
      <c r="D45" s="71"/>
      <c r="E45" s="84"/>
    </row>
    <row r="46" spans="1:5" ht="15" customHeight="1" x14ac:dyDescent="0.2">
      <c r="A46" s="111"/>
      <c r="B46" s="111"/>
      <c r="C46" s="85" t="s">
        <v>48</v>
      </c>
      <c r="D46" s="59" t="s">
        <v>54</v>
      </c>
      <c r="E46" s="46" t="s">
        <v>50</v>
      </c>
    </row>
    <row r="47" spans="1:5" ht="15" customHeight="1" x14ac:dyDescent="0.2">
      <c r="A47" s="171"/>
      <c r="B47" s="172"/>
      <c r="C47" s="146">
        <v>6330</v>
      </c>
      <c r="D47" s="69" t="s">
        <v>56</v>
      </c>
      <c r="E47" s="108">
        <v>96000</v>
      </c>
    </row>
    <row r="48" spans="1:5" ht="15" customHeight="1" x14ac:dyDescent="0.2">
      <c r="A48" s="148"/>
      <c r="B48" s="148"/>
      <c r="C48" s="91" t="s">
        <v>52</v>
      </c>
      <c r="D48" s="69"/>
      <c r="E48" s="93">
        <f>SUM(E47:E47)</f>
        <v>96000</v>
      </c>
    </row>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sheetData>
  <mergeCells count="4">
    <mergeCell ref="A2:E2"/>
    <mergeCell ref="A3:E10"/>
    <mergeCell ref="A28:E28"/>
    <mergeCell ref="A29:E34"/>
  </mergeCells>
  <phoneticPr fontId="1" type="noConversion"/>
  <pageMargins left="0.98425196850393704" right="0.98425196850393704" top="0.98425196850393704" bottom="0.98425196850393704" header="0.51181102362204722" footer="0.51181102362204722"/>
  <pageSetup paperSize="9" scale="92" firstPageNumber="90" orientation="portrait" useFirstPageNumber="1" r:id="rId1"/>
  <headerFooter alignWithMargins="0">
    <oddHeader>&amp;C&amp;"Arial,Kurzíva"Příloha č. 6: Rozpočtové změny č. 487 - 488/17 navržené Radou Olomouckého kraje 2.10.2017 ke schválení</oddHeader>
    <oddFooter xml:space="preserve">&amp;L&amp;"Arial,Kurzíva"Zastupitelstvo OK 18.12..2017
5.2. - Rozpočet Olomouckého kraje 2017 - rozpočtové změny 
Příloha č.6: Rozpočtové změny č. 487 - 488/17 navržené Radou Olomouckého kraje 2.10.2017 ke schválení&amp;R&amp;"Arial,Kurzíva"Strana &amp;P (celkem 95)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showGridLines="0" zoomScale="92" zoomScaleNormal="92" zoomScaleSheetLayoutView="92" workbookViewId="0"/>
  </sheetViews>
  <sheetFormatPr defaultColWidth="9.140625" defaultRowHeight="12.75" x14ac:dyDescent="0.2"/>
  <cols>
    <col min="1" max="1" width="9.7109375" style="35" customWidth="1"/>
    <col min="2" max="2" width="12.85546875" style="35" customWidth="1"/>
    <col min="3" max="3" width="8.28515625" style="35" customWidth="1"/>
    <col min="4" max="4" width="39.140625" style="35" customWidth="1"/>
    <col min="5" max="5" width="18.85546875" style="35" customWidth="1"/>
    <col min="6" max="16384" width="9.140625" style="35"/>
  </cols>
  <sheetData>
    <row r="1" spans="1:5" ht="15" customHeight="1" x14ac:dyDescent="0.25">
      <c r="A1" s="57" t="s">
        <v>262</v>
      </c>
    </row>
    <row r="2" spans="1:5" ht="15" customHeight="1" x14ac:dyDescent="0.2">
      <c r="A2" s="212" t="s">
        <v>210</v>
      </c>
      <c r="B2" s="212"/>
      <c r="C2" s="212"/>
      <c r="D2" s="212"/>
      <c r="E2" s="212"/>
    </row>
    <row r="3" spans="1:5" ht="15" customHeight="1" x14ac:dyDescent="0.2">
      <c r="A3" s="211" t="s">
        <v>263</v>
      </c>
      <c r="B3" s="211"/>
      <c r="C3" s="211"/>
      <c r="D3" s="211"/>
      <c r="E3" s="211"/>
    </row>
    <row r="4" spans="1:5" ht="15" customHeight="1" x14ac:dyDescent="0.2">
      <c r="A4" s="211"/>
      <c r="B4" s="211"/>
      <c r="C4" s="211"/>
      <c r="D4" s="211"/>
      <c r="E4" s="211"/>
    </row>
    <row r="5" spans="1:5" ht="15" customHeight="1" x14ac:dyDescent="0.2">
      <c r="A5" s="211"/>
      <c r="B5" s="211"/>
      <c r="C5" s="211"/>
      <c r="D5" s="211"/>
      <c r="E5" s="211"/>
    </row>
    <row r="6" spans="1:5" ht="15" customHeight="1" x14ac:dyDescent="0.2">
      <c r="A6" s="211"/>
      <c r="B6" s="211"/>
      <c r="C6" s="211"/>
      <c r="D6" s="211"/>
      <c r="E6" s="211"/>
    </row>
    <row r="7" spans="1:5" ht="15" customHeight="1" x14ac:dyDescent="0.2">
      <c r="A7" s="211"/>
      <c r="B7" s="211"/>
      <c r="C7" s="211"/>
      <c r="D7" s="211"/>
      <c r="E7" s="211"/>
    </row>
    <row r="8" spans="1:5" ht="15" customHeight="1" x14ac:dyDescent="0.2">
      <c r="A8" s="211"/>
      <c r="B8" s="211"/>
      <c r="C8" s="211"/>
      <c r="D8" s="211"/>
      <c r="E8" s="211"/>
    </row>
    <row r="9" spans="1:5" ht="15" customHeight="1" x14ac:dyDescent="0.2">
      <c r="A9" s="211"/>
      <c r="B9" s="211"/>
      <c r="C9" s="211"/>
      <c r="D9" s="211"/>
      <c r="E9" s="211"/>
    </row>
    <row r="10" spans="1:5" ht="15" customHeight="1" x14ac:dyDescent="0.2">
      <c r="A10" s="170"/>
      <c r="B10" s="170"/>
      <c r="C10" s="170"/>
      <c r="D10" s="170"/>
      <c r="E10" s="170"/>
    </row>
    <row r="11" spans="1:5" ht="15" customHeight="1" x14ac:dyDescent="0.25">
      <c r="A11" s="40" t="s">
        <v>1</v>
      </c>
      <c r="B11" s="71"/>
      <c r="C11" s="71"/>
      <c r="D11" s="71"/>
      <c r="E11" s="71"/>
    </row>
    <row r="12" spans="1:5" ht="15" customHeight="1" x14ac:dyDescent="0.2">
      <c r="A12" s="42" t="s">
        <v>218</v>
      </c>
      <c r="B12" s="71"/>
      <c r="C12" s="71"/>
      <c r="D12" s="71"/>
      <c r="E12" s="72" t="s">
        <v>46</v>
      </c>
    </row>
    <row r="13" spans="1:5" ht="15" customHeight="1" x14ac:dyDescent="0.25">
      <c r="A13" s="79"/>
      <c r="B13" s="82"/>
      <c r="C13" s="71"/>
      <c r="D13" s="71"/>
      <c r="E13" s="84"/>
    </row>
    <row r="14" spans="1:5" ht="15" customHeight="1" x14ac:dyDescent="0.2">
      <c r="A14" s="97"/>
      <c r="B14" s="111"/>
      <c r="C14" s="85" t="s">
        <v>48</v>
      </c>
      <c r="D14" s="86" t="s">
        <v>49</v>
      </c>
      <c r="E14" s="48" t="s">
        <v>50</v>
      </c>
    </row>
    <row r="15" spans="1:5" ht="15" customHeight="1" x14ac:dyDescent="0.2">
      <c r="A15" s="122"/>
      <c r="B15" s="113"/>
      <c r="C15" s="107">
        <v>6172</v>
      </c>
      <c r="D15" s="67" t="s">
        <v>108</v>
      </c>
      <c r="E15" s="108">
        <v>209</v>
      </c>
    </row>
    <row r="16" spans="1:5" ht="15" customHeight="1" x14ac:dyDescent="0.2">
      <c r="A16" s="122"/>
      <c r="B16" s="99"/>
      <c r="C16" s="91" t="s">
        <v>52</v>
      </c>
      <c r="D16" s="92"/>
      <c r="E16" s="93">
        <f>SUM(E15:E15)</f>
        <v>209</v>
      </c>
    </row>
    <row r="17" spans="1:5" ht="15" customHeight="1" x14ac:dyDescent="0.2">
      <c r="A17" s="174"/>
      <c r="B17" s="174"/>
      <c r="C17" s="174"/>
      <c r="D17" s="174"/>
      <c r="E17" s="174"/>
    </row>
    <row r="18" spans="1:5" ht="15" customHeight="1" x14ac:dyDescent="0.25">
      <c r="A18" s="79" t="s">
        <v>17</v>
      </c>
      <c r="B18" s="71"/>
      <c r="C18" s="71"/>
      <c r="D18" s="71"/>
      <c r="E18" s="71"/>
    </row>
    <row r="19" spans="1:5" ht="15" customHeight="1" x14ac:dyDescent="0.2">
      <c r="A19" s="42" t="s">
        <v>218</v>
      </c>
      <c r="B19" s="71"/>
      <c r="C19" s="71"/>
      <c r="D19" s="71"/>
      <c r="E19" s="72" t="s">
        <v>46</v>
      </c>
    </row>
    <row r="20" spans="1:5" ht="15" customHeight="1" x14ac:dyDescent="0.25">
      <c r="A20" s="79"/>
      <c r="B20" s="82"/>
      <c r="C20" s="71"/>
      <c r="D20" s="71"/>
      <c r="E20" s="84"/>
    </row>
    <row r="21" spans="1:5" ht="15" customHeight="1" x14ac:dyDescent="0.2">
      <c r="A21" s="111"/>
      <c r="B21" s="111"/>
      <c r="C21" s="85" t="s">
        <v>48</v>
      </c>
      <c r="D21" s="59" t="s">
        <v>54</v>
      </c>
      <c r="E21" s="48" t="s">
        <v>50</v>
      </c>
    </row>
    <row r="22" spans="1:5" ht="15" customHeight="1" x14ac:dyDescent="0.2">
      <c r="A22" s="129"/>
      <c r="B22" s="113"/>
      <c r="C22" s="132">
        <v>6409</v>
      </c>
      <c r="D22" s="101" t="s">
        <v>86</v>
      </c>
      <c r="E22" s="108">
        <v>209</v>
      </c>
    </row>
    <row r="23" spans="1:5" ht="15" customHeight="1" x14ac:dyDescent="0.2">
      <c r="A23" s="130"/>
      <c r="B23" s="151"/>
      <c r="C23" s="91" t="s">
        <v>52</v>
      </c>
      <c r="D23" s="92"/>
      <c r="E23" s="93">
        <f>E22</f>
        <v>209</v>
      </c>
    </row>
    <row r="24" spans="1:5" ht="15" customHeight="1" x14ac:dyDescent="0.2"/>
    <row r="25" spans="1:5" ht="15" customHeight="1" x14ac:dyDescent="0.2"/>
    <row r="26" spans="1:5" ht="15" customHeight="1" x14ac:dyDescent="0.2"/>
    <row r="27" spans="1:5" ht="15" customHeight="1" x14ac:dyDescent="0.2"/>
    <row r="28" spans="1:5" ht="15" customHeight="1" x14ac:dyDescent="0.2"/>
    <row r="29" spans="1:5" ht="15" customHeight="1" x14ac:dyDescent="0.2"/>
    <row r="30" spans="1:5" ht="15" customHeight="1" x14ac:dyDescent="0.2"/>
    <row r="31" spans="1:5" ht="15" customHeight="1" x14ac:dyDescent="0.2"/>
    <row r="32" spans="1:5"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sheetData>
  <mergeCells count="2">
    <mergeCell ref="A2:E2"/>
    <mergeCell ref="A3:E9"/>
  </mergeCells>
  <pageMargins left="0.98425196850393704" right="0.98425196850393704" top="0.98425196850393704" bottom="0.98425196850393704" header="0.51181102362204722" footer="0.51181102362204722"/>
  <pageSetup paperSize="9" scale="92" firstPageNumber="91" orientation="portrait" useFirstPageNumber="1" r:id="rId1"/>
  <headerFooter alignWithMargins="0">
    <oddHeader>&amp;C&amp;"Arial,Kurzíva"Příloha č. 7: Rozpočtová změna č. 511/17 navržená Radou Olomouckého kraje 16.10.2017 ke schválení</oddHeader>
    <oddFooter xml:space="preserve">&amp;L&amp;"Arial,Kurzíva"Zastupitelstvo OK 18.12..2017
5.2. - Rozpočet Olomouckého kraje 2017 - rozpočtové změny 
Příloha č.7: Rozpočtová změna č. 511/17 navržená Radou Olomouckého kraje 16.10.2017 ke schválení&amp;R&amp;"Arial,Kurzíva"Strana &amp;P (celkem 95)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6"/>
  <sheetViews>
    <sheetView showGridLines="0" zoomScale="92" zoomScaleNormal="92" zoomScaleSheetLayoutView="92" workbookViewId="0"/>
  </sheetViews>
  <sheetFormatPr defaultColWidth="9.140625" defaultRowHeight="12.75" x14ac:dyDescent="0.2"/>
  <cols>
    <col min="1" max="1" width="9.7109375" style="35" customWidth="1"/>
    <col min="2" max="2" width="12.85546875" style="35" customWidth="1"/>
    <col min="3" max="3" width="8.28515625" style="35" customWidth="1"/>
    <col min="4" max="4" width="39.140625" style="35" customWidth="1"/>
    <col min="5" max="5" width="18.85546875" style="35" customWidth="1"/>
    <col min="6" max="6" width="9.140625" style="35"/>
    <col min="7" max="7" width="12.28515625" style="35" bestFit="1" customWidth="1"/>
    <col min="8" max="16384" width="9.140625" style="35"/>
  </cols>
  <sheetData>
    <row r="1" spans="1:5" ht="15" customHeight="1" x14ac:dyDescent="0.25">
      <c r="A1" s="57" t="s">
        <v>264</v>
      </c>
    </row>
    <row r="2" spans="1:5" ht="15" customHeight="1" x14ac:dyDescent="0.2">
      <c r="A2" s="214" t="s">
        <v>42</v>
      </c>
      <c r="B2" s="214"/>
      <c r="C2" s="214"/>
      <c r="D2" s="214"/>
      <c r="E2" s="214"/>
    </row>
    <row r="3" spans="1:5" ht="15" customHeight="1" x14ac:dyDescent="0.2">
      <c r="A3" s="209" t="s">
        <v>471</v>
      </c>
      <c r="B3" s="209"/>
      <c r="C3" s="209"/>
      <c r="D3" s="209"/>
      <c r="E3" s="209"/>
    </row>
    <row r="4" spans="1:5" ht="15" customHeight="1" x14ac:dyDescent="0.2">
      <c r="A4" s="209"/>
      <c r="B4" s="209"/>
      <c r="C4" s="209"/>
      <c r="D4" s="209"/>
      <c r="E4" s="209"/>
    </row>
    <row r="5" spans="1:5" ht="15" customHeight="1" x14ac:dyDescent="0.2">
      <c r="A5" s="209"/>
      <c r="B5" s="209"/>
      <c r="C5" s="209"/>
      <c r="D5" s="209"/>
      <c r="E5" s="209"/>
    </row>
    <row r="6" spans="1:5" ht="15" customHeight="1" x14ac:dyDescent="0.2">
      <c r="A6" s="209"/>
      <c r="B6" s="209"/>
      <c r="C6" s="209"/>
      <c r="D6" s="209"/>
      <c r="E6" s="209"/>
    </row>
    <row r="7" spans="1:5" ht="15" customHeight="1" x14ac:dyDescent="0.2">
      <c r="A7" s="209"/>
      <c r="B7" s="209"/>
      <c r="C7" s="209"/>
      <c r="D7" s="209"/>
      <c r="E7" s="209"/>
    </row>
    <row r="8" spans="1:5" ht="15" customHeight="1" x14ac:dyDescent="0.2">
      <c r="A8" s="209"/>
      <c r="B8" s="209"/>
      <c r="C8" s="209"/>
      <c r="D8" s="209"/>
      <c r="E8" s="209"/>
    </row>
    <row r="9" spans="1:5" ht="15" customHeight="1" x14ac:dyDescent="0.2">
      <c r="A9" s="209"/>
      <c r="B9" s="209"/>
      <c r="C9" s="209"/>
      <c r="D9" s="209"/>
      <c r="E9" s="209"/>
    </row>
    <row r="10" spans="1:5" ht="15" customHeight="1" x14ac:dyDescent="0.2">
      <c r="A10" s="209"/>
      <c r="B10" s="209"/>
      <c r="C10" s="209"/>
      <c r="D10" s="209"/>
      <c r="E10" s="209"/>
    </row>
    <row r="11" spans="1:5" ht="15" customHeight="1" x14ac:dyDescent="0.2">
      <c r="A11" s="77"/>
      <c r="B11" s="77"/>
      <c r="C11" s="77"/>
      <c r="D11" s="77"/>
      <c r="E11" s="77"/>
    </row>
    <row r="12" spans="1:5" ht="15" customHeight="1" x14ac:dyDescent="0.25">
      <c r="A12" s="79" t="s">
        <v>1</v>
      </c>
      <c r="B12" s="71"/>
      <c r="C12" s="71"/>
      <c r="D12" s="71"/>
      <c r="E12" s="71"/>
    </row>
    <row r="13" spans="1:5" ht="15" customHeight="1" x14ac:dyDescent="0.2">
      <c r="A13" s="133" t="s">
        <v>90</v>
      </c>
      <c r="B13" s="58"/>
      <c r="C13" s="58"/>
      <c r="D13" s="58"/>
      <c r="E13" s="44" t="s">
        <v>91</v>
      </c>
    </row>
    <row r="14" spans="1:5" ht="15" customHeight="1" x14ac:dyDescent="0.25">
      <c r="A14" s="79"/>
      <c r="B14" s="145"/>
      <c r="C14" s="82"/>
      <c r="D14" s="82"/>
      <c r="E14" s="84"/>
    </row>
    <row r="15" spans="1:5" ht="15" customHeight="1" x14ac:dyDescent="0.2">
      <c r="B15" s="85" t="s">
        <v>47</v>
      </c>
      <c r="C15" s="85" t="s">
        <v>48</v>
      </c>
      <c r="D15" s="128" t="s">
        <v>49</v>
      </c>
      <c r="E15" s="46" t="s">
        <v>50</v>
      </c>
    </row>
    <row r="16" spans="1:5" ht="15" customHeight="1" x14ac:dyDescent="0.2">
      <c r="B16" s="134">
        <v>304</v>
      </c>
      <c r="C16" s="107">
        <v>6172</v>
      </c>
      <c r="D16" s="164" t="s">
        <v>265</v>
      </c>
      <c r="E16" s="183">
        <v>6009</v>
      </c>
    </row>
    <row r="17" spans="1:5" ht="15" customHeight="1" x14ac:dyDescent="0.2">
      <c r="B17" s="134"/>
      <c r="C17" s="184" t="s">
        <v>52</v>
      </c>
      <c r="D17" s="92"/>
      <c r="E17" s="93">
        <f>SUM(E16:E16)</f>
        <v>6009</v>
      </c>
    </row>
    <row r="18" spans="1:5" ht="15" customHeight="1" x14ac:dyDescent="0.2">
      <c r="A18" s="129"/>
      <c r="B18"/>
      <c r="C18"/>
      <c r="D18"/>
      <c r="E18"/>
    </row>
    <row r="19" spans="1:5" ht="15" customHeight="1" x14ac:dyDescent="0.25">
      <c r="A19" s="79" t="s">
        <v>17</v>
      </c>
      <c r="B19" s="71"/>
      <c r="C19" s="71"/>
      <c r="D19" s="71"/>
      <c r="E19" s="71"/>
    </row>
    <row r="20" spans="1:5" ht="15" customHeight="1" x14ac:dyDescent="0.2">
      <c r="A20" s="133" t="s">
        <v>90</v>
      </c>
      <c r="B20" s="58"/>
      <c r="C20" s="58"/>
      <c r="D20" s="58"/>
      <c r="E20" s="44" t="s">
        <v>91</v>
      </c>
    </row>
    <row r="21" spans="1:5" ht="15" customHeight="1" x14ac:dyDescent="0.25">
      <c r="A21" s="79"/>
      <c r="B21"/>
      <c r="C21"/>
      <c r="D21"/>
      <c r="E21" s="84"/>
    </row>
    <row r="22" spans="1:5" ht="15" customHeight="1" x14ac:dyDescent="0.2">
      <c r="B22" s="85" t="s">
        <v>47</v>
      </c>
      <c r="C22" s="85" t="s">
        <v>48</v>
      </c>
      <c r="D22" s="86" t="s">
        <v>49</v>
      </c>
      <c r="E22" s="46" t="s">
        <v>50</v>
      </c>
    </row>
    <row r="23" spans="1:5" ht="15" customHeight="1" x14ac:dyDescent="0.2">
      <c r="B23" s="125">
        <v>307</v>
      </c>
      <c r="C23" s="107"/>
      <c r="D23" s="60" t="s">
        <v>92</v>
      </c>
      <c r="E23" s="183">
        <v>-1000</v>
      </c>
    </row>
    <row r="24" spans="1:5" ht="15" customHeight="1" x14ac:dyDescent="0.2">
      <c r="B24" s="125">
        <v>304</v>
      </c>
      <c r="C24" s="107"/>
      <c r="D24" s="60" t="s">
        <v>92</v>
      </c>
      <c r="E24" s="183">
        <v>7009</v>
      </c>
    </row>
    <row r="25" spans="1:5" ht="15" customHeight="1" x14ac:dyDescent="0.2">
      <c r="B25" s="125"/>
      <c r="C25" s="91" t="s">
        <v>52</v>
      </c>
      <c r="D25" s="92"/>
      <c r="E25" s="93">
        <f>SUM(E23:E24)</f>
        <v>6009</v>
      </c>
    </row>
    <row r="26" spans="1:5" ht="15" customHeight="1" x14ac:dyDescent="0.2"/>
    <row r="27" spans="1:5" ht="15" customHeight="1" x14ac:dyDescent="0.2"/>
    <row r="28" spans="1:5" ht="15" customHeight="1" x14ac:dyDescent="0.25">
      <c r="A28" s="57" t="s">
        <v>266</v>
      </c>
    </row>
    <row r="29" spans="1:5" ht="15" customHeight="1" x14ac:dyDescent="0.2">
      <c r="A29" s="214" t="s">
        <v>42</v>
      </c>
      <c r="B29" s="214"/>
      <c r="C29" s="214"/>
      <c r="D29" s="214"/>
      <c r="E29" s="214"/>
    </row>
    <row r="30" spans="1:5" ht="15" customHeight="1" x14ac:dyDescent="0.2">
      <c r="A30" s="209" t="s">
        <v>472</v>
      </c>
      <c r="B30" s="209"/>
      <c r="C30" s="209"/>
      <c r="D30" s="209"/>
      <c r="E30" s="209"/>
    </row>
    <row r="31" spans="1:5" ht="15" customHeight="1" x14ac:dyDescent="0.2">
      <c r="A31" s="209"/>
      <c r="B31" s="209"/>
      <c r="C31" s="209"/>
      <c r="D31" s="209"/>
      <c r="E31" s="209"/>
    </row>
    <row r="32" spans="1:5" ht="15" customHeight="1" x14ac:dyDescent="0.2">
      <c r="A32" s="209"/>
      <c r="B32" s="209"/>
      <c r="C32" s="209"/>
      <c r="D32" s="209"/>
      <c r="E32" s="209"/>
    </row>
    <row r="33" spans="1:5" ht="15" customHeight="1" x14ac:dyDescent="0.2">
      <c r="A33" s="209"/>
      <c r="B33" s="209"/>
      <c r="C33" s="209"/>
      <c r="D33" s="209"/>
      <c r="E33" s="209"/>
    </row>
    <row r="34" spans="1:5" ht="15" customHeight="1" x14ac:dyDescent="0.2">
      <c r="A34" s="209"/>
      <c r="B34" s="209"/>
      <c r="C34" s="209"/>
      <c r="D34" s="209"/>
      <c r="E34" s="209"/>
    </row>
    <row r="35" spans="1:5" ht="15" customHeight="1" x14ac:dyDescent="0.2">
      <c r="A35" s="209"/>
      <c r="B35" s="209"/>
      <c r="C35" s="209"/>
      <c r="D35" s="209"/>
      <c r="E35" s="209"/>
    </row>
    <row r="36" spans="1:5" ht="15" customHeight="1" x14ac:dyDescent="0.2">
      <c r="A36" s="209"/>
      <c r="B36" s="209"/>
      <c r="C36" s="209"/>
      <c r="D36" s="209"/>
      <c r="E36" s="209"/>
    </row>
    <row r="37" spans="1:5" ht="15" customHeight="1" x14ac:dyDescent="0.2">
      <c r="A37" s="77"/>
      <c r="B37" s="77"/>
      <c r="C37" s="77"/>
      <c r="D37" s="77"/>
      <c r="E37" s="77"/>
    </row>
    <row r="38" spans="1:5" ht="15" customHeight="1" x14ac:dyDescent="0.25">
      <c r="A38" s="79" t="s">
        <v>1</v>
      </c>
      <c r="B38" s="71"/>
      <c r="C38" s="71"/>
      <c r="D38" s="71"/>
      <c r="E38" s="71"/>
    </row>
    <row r="39" spans="1:5" ht="15" customHeight="1" x14ac:dyDescent="0.2">
      <c r="A39" s="133" t="s">
        <v>90</v>
      </c>
      <c r="B39" s="58"/>
      <c r="C39" s="58"/>
      <c r="D39" s="58"/>
      <c r="E39" s="44" t="s">
        <v>91</v>
      </c>
    </row>
    <row r="40" spans="1:5" ht="15" customHeight="1" x14ac:dyDescent="0.25">
      <c r="A40" s="79"/>
      <c r="B40" s="145"/>
      <c r="C40" s="82"/>
      <c r="D40" s="82"/>
      <c r="E40" s="84"/>
    </row>
    <row r="41" spans="1:5" ht="15" customHeight="1" x14ac:dyDescent="0.2">
      <c r="B41" s="85" t="s">
        <v>47</v>
      </c>
      <c r="C41" s="85" t="s">
        <v>48</v>
      </c>
      <c r="D41" s="128" t="s">
        <v>49</v>
      </c>
      <c r="E41" s="46" t="s">
        <v>50</v>
      </c>
    </row>
    <row r="42" spans="1:5" ht="15" customHeight="1" x14ac:dyDescent="0.2">
      <c r="B42" s="134">
        <v>304</v>
      </c>
      <c r="C42" s="107">
        <v>6172</v>
      </c>
      <c r="D42" s="164" t="s">
        <v>265</v>
      </c>
      <c r="E42" s="183">
        <v>61776</v>
      </c>
    </row>
    <row r="43" spans="1:5" ht="15" customHeight="1" x14ac:dyDescent="0.2">
      <c r="B43" s="134"/>
      <c r="C43" s="184" t="s">
        <v>52</v>
      </c>
      <c r="D43" s="92"/>
      <c r="E43" s="93">
        <f>SUM(E42:E42)</f>
        <v>61776</v>
      </c>
    </row>
    <row r="44" spans="1:5" ht="15" customHeight="1" x14ac:dyDescent="0.2">
      <c r="A44" s="129"/>
      <c r="B44"/>
      <c r="C44"/>
      <c r="D44"/>
      <c r="E44"/>
    </row>
    <row r="45" spans="1:5" ht="15" customHeight="1" x14ac:dyDescent="0.25">
      <c r="A45" s="79" t="s">
        <v>17</v>
      </c>
      <c r="B45" s="71"/>
      <c r="C45" s="71"/>
      <c r="D45" s="71"/>
      <c r="E45" s="71"/>
    </row>
    <row r="46" spans="1:5" ht="15" customHeight="1" x14ac:dyDescent="0.2">
      <c r="A46" s="133" t="s">
        <v>90</v>
      </c>
      <c r="B46" s="58"/>
      <c r="C46" s="58"/>
      <c r="D46" s="58"/>
      <c r="E46" s="44" t="s">
        <v>91</v>
      </c>
    </row>
    <row r="47" spans="1:5" ht="15" customHeight="1" x14ac:dyDescent="0.25">
      <c r="A47" s="79"/>
      <c r="B47"/>
      <c r="C47"/>
      <c r="D47"/>
      <c r="E47" s="84"/>
    </row>
    <row r="48" spans="1:5" ht="15" customHeight="1" x14ac:dyDescent="0.2">
      <c r="B48" s="85" t="s">
        <v>47</v>
      </c>
      <c r="C48" s="85" t="s">
        <v>48</v>
      </c>
      <c r="D48" s="86" t="s">
        <v>49</v>
      </c>
      <c r="E48" s="46" t="s">
        <v>50</v>
      </c>
    </row>
    <row r="49" spans="1:5" ht="15" customHeight="1" x14ac:dyDescent="0.2">
      <c r="B49" s="125">
        <v>304</v>
      </c>
      <c r="C49" s="107"/>
      <c r="D49" s="60" t="s">
        <v>92</v>
      </c>
      <c r="E49" s="183">
        <v>61776</v>
      </c>
    </row>
    <row r="50" spans="1:5" ht="15" customHeight="1" x14ac:dyDescent="0.2">
      <c r="B50" s="125"/>
      <c r="C50" s="91" t="s">
        <v>52</v>
      </c>
      <c r="D50" s="92"/>
      <c r="E50" s="93">
        <f>SUM(E49:E49)</f>
        <v>61776</v>
      </c>
    </row>
    <row r="51" spans="1:5" ht="15" customHeight="1" x14ac:dyDescent="0.25">
      <c r="A51" s="57"/>
    </row>
    <row r="52" spans="1:5" ht="15" customHeight="1" x14ac:dyDescent="0.25">
      <c r="A52" s="57"/>
    </row>
    <row r="53" spans="1:5" ht="15" customHeight="1" x14ac:dyDescent="0.25">
      <c r="A53" s="57"/>
    </row>
    <row r="54" spans="1:5" ht="15" customHeight="1" x14ac:dyDescent="0.25">
      <c r="A54" s="57" t="s">
        <v>267</v>
      </c>
    </row>
    <row r="55" spans="1:5" ht="15" customHeight="1" x14ac:dyDescent="0.2">
      <c r="A55" s="214" t="s">
        <v>42</v>
      </c>
      <c r="B55" s="214"/>
      <c r="C55" s="214"/>
      <c r="D55" s="214"/>
      <c r="E55" s="214"/>
    </row>
    <row r="56" spans="1:5" ht="15" customHeight="1" x14ac:dyDescent="0.2">
      <c r="A56" s="209" t="s">
        <v>268</v>
      </c>
      <c r="B56" s="209"/>
      <c r="C56" s="209"/>
      <c r="D56" s="209"/>
      <c r="E56" s="209"/>
    </row>
    <row r="57" spans="1:5" ht="15" customHeight="1" x14ac:dyDescent="0.2">
      <c r="A57" s="209"/>
      <c r="B57" s="209"/>
      <c r="C57" s="209"/>
      <c r="D57" s="209"/>
      <c r="E57" s="209"/>
    </row>
    <row r="58" spans="1:5" ht="15" customHeight="1" x14ac:dyDescent="0.2">
      <c r="A58" s="209"/>
      <c r="B58" s="209"/>
      <c r="C58" s="209"/>
      <c r="D58" s="209"/>
      <c r="E58" s="209"/>
    </row>
    <row r="59" spans="1:5" ht="15" customHeight="1" x14ac:dyDescent="0.2">
      <c r="A59" s="209"/>
      <c r="B59" s="209"/>
      <c r="C59" s="209"/>
      <c r="D59" s="209"/>
      <c r="E59" s="209"/>
    </row>
    <row r="60" spans="1:5" ht="15" customHeight="1" x14ac:dyDescent="0.2">
      <c r="A60" s="209"/>
      <c r="B60" s="209"/>
      <c r="C60" s="209"/>
      <c r="D60" s="209"/>
      <c r="E60" s="209"/>
    </row>
    <row r="61" spans="1:5" ht="15" customHeight="1" x14ac:dyDescent="0.2">
      <c r="A61" s="209"/>
      <c r="B61" s="209"/>
      <c r="C61" s="209"/>
      <c r="D61" s="209"/>
      <c r="E61" s="209"/>
    </row>
    <row r="62" spans="1:5" ht="15" customHeight="1" x14ac:dyDescent="0.2">
      <c r="A62" s="140"/>
      <c r="B62" s="140"/>
      <c r="C62" s="140"/>
      <c r="D62" s="140"/>
      <c r="E62" s="140"/>
    </row>
    <row r="63" spans="1:5" ht="15" customHeight="1" x14ac:dyDescent="0.25">
      <c r="A63" s="40" t="s">
        <v>1</v>
      </c>
      <c r="B63" s="71"/>
      <c r="C63" s="71"/>
      <c r="D63" s="71"/>
      <c r="E63" s="71"/>
    </row>
    <row r="64" spans="1:5" ht="15" customHeight="1" x14ac:dyDescent="0.2">
      <c r="A64" s="42" t="s">
        <v>97</v>
      </c>
      <c r="B64" s="71"/>
      <c r="C64" s="71"/>
      <c r="D64" s="71"/>
      <c r="E64" s="72" t="s">
        <v>148</v>
      </c>
    </row>
    <row r="65" spans="1:7" ht="15" customHeight="1" x14ac:dyDescent="0.25">
      <c r="A65" s="79"/>
      <c r="B65" s="82"/>
      <c r="C65" s="71"/>
      <c r="D65" s="71"/>
      <c r="E65" s="84"/>
    </row>
    <row r="66" spans="1:7" ht="15" customHeight="1" x14ac:dyDescent="0.2">
      <c r="A66" s="111"/>
      <c r="B66" s="111"/>
      <c r="C66" s="85" t="s">
        <v>48</v>
      </c>
      <c r="D66" s="86" t="s">
        <v>49</v>
      </c>
      <c r="E66" s="48" t="s">
        <v>50</v>
      </c>
    </row>
    <row r="67" spans="1:7" ht="15" customHeight="1" x14ac:dyDescent="0.2">
      <c r="A67" s="112"/>
      <c r="B67" s="112"/>
      <c r="C67" s="107">
        <v>6172</v>
      </c>
      <c r="D67" s="67" t="s">
        <v>269</v>
      </c>
      <c r="E67" s="108">
        <v>250000</v>
      </c>
    </row>
    <row r="68" spans="1:7" ht="15" customHeight="1" x14ac:dyDescent="0.2">
      <c r="A68" s="112"/>
      <c r="B68" s="112"/>
      <c r="C68" s="107">
        <v>6172</v>
      </c>
      <c r="D68" s="67" t="s">
        <v>270</v>
      </c>
      <c r="E68" s="108">
        <v>131000</v>
      </c>
    </row>
    <row r="69" spans="1:7" ht="15" customHeight="1" x14ac:dyDescent="0.2">
      <c r="A69" s="99"/>
      <c r="B69" s="99"/>
      <c r="C69" s="91" t="s">
        <v>52</v>
      </c>
      <c r="D69" s="92"/>
      <c r="E69" s="93">
        <f>SUM(E67:E68)</f>
        <v>381000</v>
      </c>
    </row>
    <row r="70" spans="1:7" ht="15" customHeight="1" x14ac:dyDescent="0.2"/>
    <row r="71" spans="1:7" ht="15" customHeight="1" x14ac:dyDescent="0.25">
      <c r="A71" s="40" t="s">
        <v>1</v>
      </c>
      <c r="B71" s="71"/>
      <c r="C71" s="71"/>
      <c r="D71" s="71"/>
      <c r="E71" s="71"/>
    </row>
    <row r="72" spans="1:7" ht="15" customHeight="1" x14ac:dyDescent="0.2">
      <c r="A72" s="42" t="s">
        <v>97</v>
      </c>
      <c r="B72" s="71"/>
      <c r="C72" s="71"/>
      <c r="D72" s="71"/>
      <c r="E72" s="72" t="s">
        <v>98</v>
      </c>
    </row>
    <row r="73" spans="1:7" ht="15" customHeight="1" x14ac:dyDescent="0.25">
      <c r="A73" s="79"/>
      <c r="B73" s="82"/>
      <c r="C73" s="71"/>
      <c r="D73" s="71"/>
      <c r="E73" s="84" t="s">
        <v>271</v>
      </c>
    </row>
    <row r="74" spans="1:7" ht="15" customHeight="1" x14ac:dyDescent="0.2">
      <c r="A74" s="111"/>
      <c r="B74" s="111"/>
      <c r="C74" s="85" t="s">
        <v>48</v>
      </c>
      <c r="D74" s="86" t="s">
        <v>49</v>
      </c>
      <c r="E74" s="48" t="s">
        <v>50</v>
      </c>
    </row>
    <row r="75" spans="1:7" ht="15" customHeight="1" x14ac:dyDescent="0.2">
      <c r="A75" s="112"/>
      <c r="B75" s="112"/>
      <c r="C75" s="107">
        <v>6172</v>
      </c>
      <c r="D75" s="185" t="s">
        <v>272</v>
      </c>
      <c r="E75" s="108">
        <v>1565735.23</v>
      </c>
    </row>
    <row r="76" spans="1:7" ht="15" customHeight="1" x14ac:dyDescent="0.2">
      <c r="A76" s="99"/>
      <c r="B76" s="99"/>
      <c r="C76" s="91" t="s">
        <v>52</v>
      </c>
      <c r="D76" s="92"/>
      <c r="E76" s="93">
        <f>SUM(E75:E75)</f>
        <v>1565735.23</v>
      </c>
      <c r="G76" s="186">
        <f>+E69+E76</f>
        <v>1946735.23</v>
      </c>
    </row>
    <row r="77" spans="1:7" ht="15" customHeight="1" x14ac:dyDescent="0.2"/>
    <row r="78" spans="1:7" ht="15" customHeight="1" x14ac:dyDescent="0.25">
      <c r="A78" s="79" t="s">
        <v>17</v>
      </c>
      <c r="B78" s="71"/>
      <c r="C78" s="71"/>
      <c r="D78" s="71"/>
      <c r="E78" s="71"/>
    </row>
    <row r="79" spans="1:7" ht="15" customHeight="1" x14ac:dyDescent="0.2">
      <c r="A79" s="81" t="s">
        <v>64</v>
      </c>
      <c r="B79" s="71"/>
      <c r="C79" s="71"/>
      <c r="D79" s="71"/>
      <c r="E79" s="72" t="s">
        <v>65</v>
      </c>
    </row>
    <row r="80" spans="1:7" ht="15" customHeight="1" x14ac:dyDescent="0.25">
      <c r="A80" s="79"/>
      <c r="B80" s="82"/>
      <c r="C80" s="71"/>
      <c r="D80" s="71"/>
      <c r="E80" s="84"/>
    </row>
    <row r="81" spans="1:5" ht="15" customHeight="1" x14ac:dyDescent="0.2">
      <c r="A81" s="111"/>
      <c r="B81" s="111"/>
      <c r="C81" s="85" t="s">
        <v>48</v>
      </c>
      <c r="D81" s="59" t="s">
        <v>54</v>
      </c>
      <c r="E81" s="48" t="s">
        <v>50</v>
      </c>
    </row>
    <row r="82" spans="1:5" ht="15" customHeight="1" x14ac:dyDescent="0.2">
      <c r="A82" s="122"/>
      <c r="B82" s="113"/>
      <c r="C82" s="132">
        <v>6409</v>
      </c>
      <c r="D82" s="101" t="s">
        <v>86</v>
      </c>
      <c r="E82" s="150">
        <v>1946735.23</v>
      </c>
    </row>
    <row r="83" spans="1:5" ht="15" customHeight="1" x14ac:dyDescent="0.2">
      <c r="A83" s="130"/>
      <c r="B83" s="151"/>
      <c r="C83" s="91" t="s">
        <v>52</v>
      </c>
      <c r="D83" s="92"/>
      <c r="E83" s="93">
        <f>E82</f>
        <v>1946735.23</v>
      </c>
    </row>
    <row r="84" spans="1:5" ht="15" customHeight="1" x14ac:dyDescent="0.2"/>
    <row r="85" spans="1:5" ht="15" customHeight="1" x14ac:dyDescent="0.2"/>
    <row r="86" spans="1:5" ht="15" customHeight="1" x14ac:dyDescent="0.2"/>
    <row r="87" spans="1:5" ht="15" customHeight="1" x14ac:dyDescent="0.2"/>
    <row r="88" spans="1:5" ht="15" customHeight="1" x14ac:dyDescent="0.2"/>
    <row r="89" spans="1:5" ht="15" customHeight="1" x14ac:dyDescent="0.2"/>
    <row r="90" spans="1:5" ht="15" customHeight="1" x14ac:dyDescent="0.2"/>
    <row r="91" spans="1:5" ht="15" customHeight="1" x14ac:dyDescent="0.2"/>
    <row r="92" spans="1:5" ht="15" customHeight="1" x14ac:dyDescent="0.2"/>
    <row r="93" spans="1:5" ht="15" customHeight="1" x14ac:dyDescent="0.2"/>
    <row r="94" spans="1:5" ht="15" customHeight="1" x14ac:dyDescent="0.2"/>
    <row r="95" spans="1:5" ht="15" customHeight="1" x14ac:dyDescent="0.2"/>
    <row r="96" spans="1:5"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sheetData>
  <mergeCells count="6">
    <mergeCell ref="A56:E61"/>
    <mergeCell ref="A2:E2"/>
    <mergeCell ref="A3:E10"/>
    <mergeCell ref="A29:E29"/>
    <mergeCell ref="A30:E36"/>
    <mergeCell ref="A55:E55"/>
  </mergeCells>
  <pageMargins left="0.98425196850393704" right="0.98425196850393704" top="0.98425196850393704" bottom="0.98425196850393704" header="0.51181102362204722" footer="0.51181102362204722"/>
  <pageSetup paperSize="9" scale="92" firstPageNumber="92" orientation="portrait" useFirstPageNumber="1" r:id="rId1"/>
  <headerFooter alignWithMargins="0">
    <oddHeader>&amp;C&amp;"Arial,Kurzíva"Příloha č. 8: Rozpočtové změny č. 542/17 - 544/17 navržené Radou Olomouckého kraje 30.10.2017 ke schválení</oddHeader>
    <oddFooter xml:space="preserve">&amp;L&amp;"Arial,Kurzíva"Zastupitelstvo OK 18.12.2017
5.2. - Rozpočet Olomouckého kraje 2017 - rozpočtové změny 
Příloha č.8: Rozpočtové změny č. 542/17 - 544/17 navržené Radou Olomouckého kraje 30.10.2017 ke schválení&amp;R&amp;"Arial,Kurzíva"Strana &amp;P (celkem 95)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6"/>
  <sheetViews>
    <sheetView showGridLines="0" zoomScale="92" zoomScaleNormal="92" zoomScaleSheetLayoutView="92" workbookViewId="0"/>
  </sheetViews>
  <sheetFormatPr defaultColWidth="9.140625" defaultRowHeight="12.75" x14ac:dyDescent="0.2"/>
  <cols>
    <col min="1" max="1" width="9.7109375" style="35" customWidth="1"/>
    <col min="2" max="2" width="12.85546875" style="35" customWidth="1"/>
    <col min="3" max="3" width="8.28515625" style="35" customWidth="1"/>
    <col min="4" max="4" width="39.140625" style="35" customWidth="1"/>
    <col min="5" max="5" width="18.85546875" style="35" customWidth="1"/>
    <col min="6" max="16384" width="9.140625" style="35"/>
  </cols>
  <sheetData>
    <row r="1" spans="1:5" ht="15" customHeight="1" x14ac:dyDescent="0.25">
      <c r="A1" s="57" t="s">
        <v>460</v>
      </c>
    </row>
    <row r="2" spans="1:5" ht="15" customHeight="1" x14ac:dyDescent="0.2">
      <c r="A2" s="210" t="s">
        <v>104</v>
      </c>
      <c r="B2" s="210"/>
      <c r="C2" s="210"/>
      <c r="D2" s="210"/>
      <c r="E2" s="210"/>
    </row>
    <row r="3" spans="1:5" ht="15" customHeight="1" x14ac:dyDescent="0.2">
      <c r="A3" s="211" t="s">
        <v>461</v>
      </c>
      <c r="B3" s="211"/>
      <c r="C3" s="211"/>
      <c r="D3" s="211"/>
      <c r="E3" s="211"/>
    </row>
    <row r="4" spans="1:5" ht="15" customHeight="1" x14ac:dyDescent="0.2">
      <c r="A4" s="211"/>
      <c r="B4" s="211"/>
      <c r="C4" s="211"/>
      <c r="D4" s="211"/>
      <c r="E4" s="211"/>
    </row>
    <row r="5" spans="1:5" ht="15" customHeight="1" x14ac:dyDescent="0.2">
      <c r="A5" s="211"/>
      <c r="B5" s="211"/>
      <c r="C5" s="211"/>
      <c r="D5" s="211"/>
      <c r="E5" s="211"/>
    </row>
    <row r="6" spans="1:5" ht="15" customHeight="1" x14ac:dyDescent="0.2">
      <c r="A6" s="211"/>
      <c r="B6" s="211"/>
      <c r="C6" s="211"/>
      <c r="D6" s="211"/>
      <c r="E6" s="211"/>
    </row>
    <row r="7" spans="1:5" ht="15" customHeight="1" x14ac:dyDescent="0.2">
      <c r="A7" s="211"/>
      <c r="B7" s="211"/>
      <c r="C7" s="211"/>
      <c r="D7" s="211"/>
      <c r="E7" s="211"/>
    </row>
    <row r="8" spans="1:5" ht="15" customHeight="1" x14ac:dyDescent="0.2">
      <c r="A8" s="211"/>
      <c r="B8" s="211"/>
      <c r="C8" s="211"/>
      <c r="D8" s="211"/>
      <c r="E8" s="211"/>
    </row>
    <row r="9" spans="1:5" ht="15" customHeight="1" x14ac:dyDescent="0.2">
      <c r="A9" s="77"/>
      <c r="B9" s="77"/>
      <c r="C9" s="77"/>
      <c r="D9" s="77"/>
      <c r="E9" s="77"/>
    </row>
    <row r="10" spans="1:5" ht="15" customHeight="1" x14ac:dyDescent="0.25">
      <c r="A10" s="79" t="s">
        <v>1</v>
      </c>
      <c r="B10" s="71"/>
      <c r="C10" s="71"/>
      <c r="D10" s="71"/>
      <c r="E10" s="71"/>
    </row>
    <row r="11" spans="1:5" ht="15" customHeight="1" x14ac:dyDescent="0.2">
      <c r="A11" s="81" t="s">
        <v>90</v>
      </c>
      <c r="B11" s="127"/>
      <c r="C11" s="127"/>
      <c r="D11" s="127"/>
      <c r="E11" s="82" t="s">
        <v>91</v>
      </c>
    </row>
    <row r="12" spans="1:5" ht="15" customHeight="1" x14ac:dyDescent="0.25">
      <c r="A12" s="170"/>
      <c r="B12" s="79"/>
      <c r="C12" s="71"/>
      <c r="D12" s="71"/>
      <c r="E12" s="84"/>
    </row>
    <row r="13" spans="1:5" ht="15" customHeight="1" x14ac:dyDescent="0.2">
      <c r="A13" s="111"/>
      <c r="B13" s="97"/>
      <c r="C13" s="85" t="s">
        <v>48</v>
      </c>
      <c r="D13" s="86" t="s">
        <v>49</v>
      </c>
      <c r="E13" s="85" t="s">
        <v>50</v>
      </c>
    </row>
    <row r="14" spans="1:5" ht="15" customHeight="1" x14ac:dyDescent="0.2">
      <c r="A14" s="129"/>
      <c r="B14" s="121"/>
      <c r="C14" s="107">
        <v>2221</v>
      </c>
      <c r="D14" s="67" t="s">
        <v>270</v>
      </c>
      <c r="E14" s="89">
        <v>-166490</v>
      </c>
    </row>
    <row r="15" spans="1:5" ht="15" customHeight="1" x14ac:dyDescent="0.2">
      <c r="A15" s="129"/>
      <c r="B15" s="41"/>
      <c r="C15" s="91" t="s">
        <v>52</v>
      </c>
      <c r="D15" s="92"/>
      <c r="E15" s="93">
        <f>SUM(E14:E14)</f>
        <v>-166490</v>
      </c>
    </row>
    <row r="16" spans="1:5" ht="15" customHeight="1" x14ac:dyDescent="0.2"/>
    <row r="17" spans="1:5" ht="15" customHeight="1" x14ac:dyDescent="0.25">
      <c r="A17" s="79" t="s">
        <v>17</v>
      </c>
      <c r="B17" s="71"/>
      <c r="C17" s="71"/>
      <c r="D17" s="71"/>
      <c r="E17" s="82"/>
    </row>
    <row r="18" spans="1:5" ht="15" customHeight="1" x14ac:dyDescent="0.2">
      <c r="A18" s="81" t="s">
        <v>90</v>
      </c>
      <c r="B18" s="127"/>
      <c r="C18" s="127"/>
      <c r="D18" s="127"/>
      <c r="E18" s="82" t="s">
        <v>91</v>
      </c>
    </row>
    <row r="19" spans="1:5" ht="15" customHeight="1" x14ac:dyDescent="0.2">
      <c r="A19"/>
      <c r="B19"/>
      <c r="C19"/>
      <c r="D19"/>
      <c r="E19"/>
    </row>
    <row r="20" spans="1:5" ht="15" customHeight="1" x14ac:dyDescent="0.2">
      <c r="A20"/>
      <c r="B20" s="46" t="s">
        <v>47</v>
      </c>
      <c r="C20" s="85" t="s">
        <v>48</v>
      </c>
      <c r="D20" s="128" t="s">
        <v>49</v>
      </c>
      <c r="E20" s="48" t="s">
        <v>50</v>
      </c>
    </row>
    <row r="21" spans="1:5" ht="15" customHeight="1" x14ac:dyDescent="0.2">
      <c r="A21"/>
      <c r="B21" s="49">
        <v>133</v>
      </c>
      <c r="C21" s="100"/>
      <c r="D21" s="60" t="s">
        <v>92</v>
      </c>
      <c r="E21" s="89">
        <v>-166490</v>
      </c>
    </row>
    <row r="22" spans="1:5" ht="15" customHeight="1" x14ac:dyDescent="0.2">
      <c r="A22"/>
      <c r="B22" s="131"/>
      <c r="C22" s="91" t="s">
        <v>52</v>
      </c>
      <c r="D22" s="103"/>
      <c r="E22" s="104">
        <f>SUM(E21:E21)</f>
        <v>-166490</v>
      </c>
    </row>
    <row r="23" spans="1:5" ht="15" customHeight="1" x14ac:dyDescent="0.2">
      <c r="A23"/>
      <c r="B23" s="149"/>
      <c r="C23" s="157"/>
      <c r="D23" s="207"/>
      <c r="E23" s="208"/>
    </row>
    <row r="24" spans="1:5" ht="15" customHeight="1" x14ac:dyDescent="0.2">
      <c r="A24"/>
      <c r="B24" s="149"/>
      <c r="C24" s="157"/>
      <c r="D24" s="207"/>
      <c r="E24" s="208"/>
    </row>
    <row r="25" spans="1:5" ht="15" customHeight="1" x14ac:dyDescent="0.25">
      <c r="A25" s="57" t="s">
        <v>462</v>
      </c>
    </row>
    <row r="26" spans="1:5" ht="15" customHeight="1" x14ac:dyDescent="0.2">
      <c r="A26" s="214" t="s">
        <v>42</v>
      </c>
      <c r="B26" s="214"/>
      <c r="C26" s="214"/>
      <c r="D26" s="214"/>
      <c r="E26" s="214"/>
    </row>
    <row r="27" spans="1:5" ht="15" customHeight="1" x14ac:dyDescent="0.2">
      <c r="A27" s="209" t="s">
        <v>463</v>
      </c>
      <c r="B27" s="209"/>
      <c r="C27" s="209"/>
      <c r="D27" s="209"/>
      <c r="E27" s="209"/>
    </row>
    <row r="28" spans="1:5" ht="15" customHeight="1" x14ac:dyDescent="0.2">
      <c r="A28" s="209"/>
      <c r="B28" s="209"/>
      <c r="C28" s="209"/>
      <c r="D28" s="209"/>
      <c r="E28" s="209"/>
    </row>
    <row r="29" spans="1:5" ht="15" customHeight="1" x14ac:dyDescent="0.2">
      <c r="A29" s="209"/>
      <c r="B29" s="209"/>
      <c r="C29" s="209"/>
      <c r="D29" s="209"/>
      <c r="E29" s="209"/>
    </row>
    <row r="30" spans="1:5" ht="15" customHeight="1" x14ac:dyDescent="0.2">
      <c r="A30" s="209"/>
      <c r="B30" s="209"/>
      <c r="C30" s="209"/>
      <c r="D30" s="209"/>
      <c r="E30" s="209"/>
    </row>
    <row r="31" spans="1:5" ht="15" customHeight="1" x14ac:dyDescent="0.2">
      <c r="A31" s="209"/>
      <c r="B31" s="209"/>
      <c r="C31" s="209"/>
      <c r="D31" s="209"/>
      <c r="E31" s="209"/>
    </row>
    <row r="32" spans="1:5" ht="15" customHeight="1" x14ac:dyDescent="0.2">
      <c r="A32" s="209"/>
      <c r="B32" s="209"/>
      <c r="C32" s="209"/>
      <c r="D32" s="209"/>
      <c r="E32" s="209"/>
    </row>
    <row r="33" spans="1:5" ht="15" customHeight="1" x14ac:dyDescent="0.2">
      <c r="A33" s="140"/>
      <c r="B33" s="140"/>
      <c r="C33" s="140"/>
      <c r="D33" s="140"/>
      <c r="E33" s="140"/>
    </row>
    <row r="34" spans="1:5" ht="15" customHeight="1" x14ac:dyDescent="0.25">
      <c r="A34" s="40" t="s">
        <v>1</v>
      </c>
      <c r="B34" s="71"/>
      <c r="C34" s="71"/>
      <c r="D34" s="71"/>
      <c r="E34" s="71"/>
    </row>
    <row r="35" spans="1:5" ht="15" customHeight="1" x14ac:dyDescent="0.2">
      <c r="A35" s="42" t="s">
        <v>242</v>
      </c>
      <c r="B35" s="71"/>
      <c r="C35" s="71"/>
      <c r="D35" s="71"/>
      <c r="E35" s="72" t="s">
        <v>148</v>
      </c>
    </row>
    <row r="36" spans="1:5" ht="15" customHeight="1" x14ac:dyDescent="0.25">
      <c r="A36" s="79"/>
      <c r="B36" s="82"/>
      <c r="C36" s="71"/>
      <c r="D36" s="71"/>
      <c r="E36" s="84" t="s">
        <v>271</v>
      </c>
    </row>
    <row r="37" spans="1:5" ht="15" customHeight="1" x14ac:dyDescent="0.2">
      <c r="A37" s="111"/>
      <c r="B37" s="111"/>
      <c r="C37" s="85" t="s">
        <v>48</v>
      </c>
      <c r="D37" s="86" t="s">
        <v>49</v>
      </c>
      <c r="E37" s="48" t="s">
        <v>50</v>
      </c>
    </row>
    <row r="38" spans="1:5" ht="15" customHeight="1" x14ac:dyDescent="0.2">
      <c r="A38" s="112"/>
      <c r="B38" s="112"/>
      <c r="C38" s="107">
        <v>3315</v>
      </c>
      <c r="D38" s="185" t="s">
        <v>272</v>
      </c>
      <c r="E38" s="108">
        <v>1200000</v>
      </c>
    </row>
    <row r="39" spans="1:5" ht="15" customHeight="1" x14ac:dyDescent="0.2">
      <c r="A39" s="112"/>
      <c r="B39" s="112"/>
      <c r="C39" s="107">
        <v>6172</v>
      </c>
      <c r="D39" s="185" t="s">
        <v>272</v>
      </c>
      <c r="E39" s="108">
        <v>7928.7</v>
      </c>
    </row>
    <row r="40" spans="1:5" ht="15" customHeight="1" x14ac:dyDescent="0.2">
      <c r="A40" s="99"/>
      <c r="B40" s="99"/>
      <c r="C40" s="91" t="s">
        <v>52</v>
      </c>
      <c r="D40" s="92"/>
      <c r="E40" s="93">
        <f>SUM(E38:E39)</f>
        <v>1207928.7</v>
      </c>
    </row>
    <row r="41" spans="1:5" ht="15" customHeight="1" x14ac:dyDescent="0.2"/>
    <row r="42" spans="1:5" ht="15" customHeight="1" x14ac:dyDescent="0.25">
      <c r="A42" s="79" t="s">
        <v>17</v>
      </c>
      <c r="B42" s="71"/>
      <c r="C42" s="71"/>
      <c r="D42" s="71"/>
      <c r="E42" s="71"/>
    </row>
    <row r="43" spans="1:5" ht="15" customHeight="1" x14ac:dyDescent="0.2">
      <c r="A43" s="81" t="s">
        <v>64</v>
      </c>
      <c r="B43" s="71"/>
      <c r="C43" s="71"/>
      <c r="D43" s="71"/>
      <c r="E43" s="72" t="s">
        <v>65</v>
      </c>
    </row>
    <row r="44" spans="1:5" ht="15" customHeight="1" x14ac:dyDescent="0.25">
      <c r="A44" s="79"/>
      <c r="B44" s="82"/>
      <c r="C44" s="71"/>
      <c r="D44" s="71"/>
      <c r="E44" s="84"/>
    </row>
    <row r="45" spans="1:5" ht="15" customHeight="1" x14ac:dyDescent="0.2">
      <c r="A45" s="111"/>
      <c r="B45" s="111"/>
      <c r="C45" s="85" t="s">
        <v>48</v>
      </c>
      <c r="D45" s="59" t="s">
        <v>54</v>
      </c>
      <c r="E45" s="48" t="s">
        <v>50</v>
      </c>
    </row>
    <row r="46" spans="1:5" ht="15" customHeight="1" x14ac:dyDescent="0.2">
      <c r="A46" s="122"/>
      <c r="B46" s="113"/>
      <c r="C46" s="132">
        <v>6172</v>
      </c>
      <c r="D46" s="101" t="s">
        <v>86</v>
      </c>
      <c r="E46" s="150">
        <v>1207928.7</v>
      </c>
    </row>
    <row r="47" spans="1:5" ht="15" customHeight="1" x14ac:dyDescent="0.2">
      <c r="A47" s="130"/>
      <c r="B47" s="151"/>
      <c r="C47" s="91" t="s">
        <v>52</v>
      </c>
      <c r="D47" s="92"/>
      <c r="E47" s="93">
        <f>E46</f>
        <v>1207928.7</v>
      </c>
    </row>
    <row r="48" spans="1:5"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sheetData>
  <mergeCells count="4">
    <mergeCell ref="A2:E2"/>
    <mergeCell ref="A3:E8"/>
    <mergeCell ref="A26:E26"/>
    <mergeCell ref="A27:E32"/>
  </mergeCells>
  <pageMargins left="0.98425196850393704" right="0.98425196850393704" top="0.98425196850393704" bottom="0.98425196850393704" header="0.51181102362204722" footer="0.51181102362204722"/>
  <pageSetup paperSize="9" scale="92" firstPageNumber="94" orientation="portrait" useFirstPageNumber="1" r:id="rId1"/>
  <headerFooter alignWithMargins="0">
    <oddHeader>&amp;C&amp;"Arial,Kurzíva"Příloha č. 9: Rozpočtové změny č. 609/17 - 610/17 navržené Radou Olomouckého kraje 27.11.2017 ke schválení</oddHeader>
    <oddFooter xml:space="preserve">&amp;L&amp;"Arial,Kurzíva"Zastupitelstvo OK 18.12.2017
5.2. - Rozpočet Olomouckého kraje 2017 - rozpočtové změny 
Příloha č.9: Rozpočtové změny č. 609/17 - 610/17 navržené Radou Olomouckého kraje 27.11.2017 ke schválení&amp;R&amp;"Arial,Kurzíva"Strana &amp;P (celkem 95)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10</vt:i4>
      </vt:variant>
      <vt:variant>
        <vt:lpstr>Pojmenované oblasti</vt:lpstr>
      </vt:variant>
      <vt:variant>
        <vt:i4>9</vt:i4>
      </vt:variant>
    </vt:vector>
  </HeadingPairs>
  <TitlesOfParts>
    <vt:vector size="19" baseType="lpstr">
      <vt:lpstr>Příloha č. 1</vt:lpstr>
      <vt:lpstr>Příloha č. 2</vt:lpstr>
      <vt:lpstr>Příloha č. 3</vt:lpstr>
      <vt:lpstr>Příloha č. 4</vt:lpstr>
      <vt:lpstr>Příloha č. 5</vt:lpstr>
      <vt:lpstr>Příloha č. 6</vt:lpstr>
      <vt:lpstr>Příloha č. 7</vt:lpstr>
      <vt:lpstr>Příloha č. 8</vt:lpstr>
      <vt:lpstr>Příloha č. 9</vt:lpstr>
      <vt:lpstr>Příloha  č. 10</vt:lpstr>
      <vt:lpstr>'Příloha č. 1'!Oblast_tisku</vt:lpstr>
      <vt:lpstr>'Příloha č. 2'!Oblast_tisku</vt:lpstr>
      <vt:lpstr>'Příloha č. 3'!Oblast_tisku</vt:lpstr>
      <vt:lpstr>'Příloha č. 4'!Oblast_tisku</vt:lpstr>
      <vt:lpstr>'Příloha č. 5'!Oblast_tisku</vt:lpstr>
      <vt:lpstr>'Příloha č. 6'!Oblast_tisku</vt:lpstr>
      <vt:lpstr>'Příloha č. 7'!Oblast_tisku</vt:lpstr>
      <vt:lpstr>'Příloha č. 8'!Oblast_tisku</vt:lpstr>
      <vt:lpstr>'Příloha č. 9'!Oblast_tisku</vt:lpstr>
    </vt:vector>
  </TitlesOfParts>
  <Company>KÚOK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Lenka Navrátilová</dc:creator>
  <cp:lastModifiedBy>Navrátilová Lenka</cp:lastModifiedBy>
  <cp:lastPrinted>2017-11-28T12:56:02Z</cp:lastPrinted>
  <dcterms:created xsi:type="dcterms:W3CDTF">2007-02-21T09:44:06Z</dcterms:created>
  <dcterms:modified xsi:type="dcterms:W3CDTF">2017-11-28T12:56:22Z</dcterms:modified>
</cp:coreProperties>
</file>