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19\ZOK 17.12.2018\"/>
    </mc:Choice>
  </mc:AlternateContent>
  <bookViews>
    <workbookView xWindow="120" yWindow="2310" windowWidth="19320" windowHeight="9915" activeTab="1"/>
  </bookViews>
  <sheets>
    <sheet name="celkem" sheetId="20" r:id="rId1"/>
    <sheet name="01" sheetId="35" r:id="rId2"/>
    <sheet name="03" sheetId="3" r:id="rId3"/>
    <sheet name="04" sheetId="5" r:id="rId4"/>
    <sheet name="06" sheetId="37" r:id="rId5"/>
    <sheet name="07" sheetId="36" r:id="rId6"/>
    <sheet name="08" sheetId="24" r:id="rId7"/>
    <sheet name="09" sheetId="25" r:id="rId8"/>
    <sheet name="10" sheetId="26" r:id="rId9"/>
    <sheet name="11" sheetId="27" r:id="rId10"/>
    <sheet name="12" sheetId="28" r:id="rId11"/>
    <sheet name="13" sheetId="38" r:id="rId12"/>
    <sheet name="14" sheetId="30" r:id="rId13"/>
    <sheet name="17" sheetId="8" r:id="rId14"/>
    <sheet name="18" sheetId="21" r:id="rId15"/>
    <sheet name="19" sheetId="31" r:id="rId16"/>
    <sheet name="20" sheetId="32" r:id="rId17"/>
  </sheets>
  <definedNames>
    <definedName name="_xlnm.Print_Area" localSheetId="1">'01'!$A$1:$G$167</definedName>
    <definedName name="_xlnm.Print_Area" localSheetId="2">'03'!$A$1:$G$220</definedName>
    <definedName name="_xlnm.Print_Area" localSheetId="3">'04'!$A$1:$G$101</definedName>
    <definedName name="_xlnm.Print_Area" localSheetId="4">'06'!$A$1:$G$143</definedName>
    <definedName name="_xlnm.Print_Area" localSheetId="5">'07'!$A$1:$G$55</definedName>
    <definedName name="_xlnm.Print_Area" localSheetId="6">'08'!$A$1:$G$295</definedName>
    <definedName name="_xlnm.Print_Area" localSheetId="7">'09'!$A$1:$G$167</definedName>
    <definedName name="_xlnm.Print_Area" localSheetId="8">'10'!$A$1:$G$147</definedName>
    <definedName name="_xlnm.Print_Area" localSheetId="9">'11'!$A$1:$G$179</definedName>
    <definedName name="_xlnm.Print_Area" localSheetId="10">'12'!$A$1:$G$45</definedName>
    <definedName name="_xlnm.Print_Area" localSheetId="11">'13'!$A$1:$G$62</definedName>
    <definedName name="_xlnm.Print_Area" localSheetId="12">'14'!$A$1:$G$52</definedName>
    <definedName name="_xlnm.Print_Area" localSheetId="13">'17'!$A$1:$G$43</definedName>
    <definedName name="_xlnm.Print_Area" localSheetId="14">'18'!$A$1:$G$304</definedName>
    <definedName name="_xlnm.Print_Area" localSheetId="15">'19'!$A$1:$G$60</definedName>
    <definedName name="_xlnm.Print_Area" localSheetId="16">'20'!$A$1:$G$26</definedName>
    <definedName name="_xlnm.Print_Area" localSheetId="0">celkem!$A$1:$I$29</definedName>
  </definedNames>
  <calcPr calcId="162913"/>
</workbook>
</file>

<file path=xl/calcChain.xml><?xml version="1.0" encoding="utf-8"?>
<calcChain xmlns="http://schemas.openxmlformats.org/spreadsheetml/2006/main">
  <c r="F218" i="3" l="1"/>
  <c r="F37" i="3"/>
  <c r="F34" i="3"/>
  <c r="F31" i="3"/>
  <c r="F18" i="3"/>
  <c r="E11" i="32" l="1"/>
  <c r="F11" i="32"/>
  <c r="D11" i="32"/>
  <c r="F20" i="21"/>
  <c r="E20" i="21"/>
  <c r="D20" i="21"/>
  <c r="G11" i="8"/>
  <c r="G11" i="30"/>
  <c r="F17" i="26"/>
  <c r="G17" i="26" s="1"/>
  <c r="E17" i="26"/>
  <c r="D17" i="26"/>
  <c r="G17" i="25"/>
  <c r="G15" i="24" l="1"/>
  <c r="E13" i="3" l="1"/>
  <c r="D13" i="3"/>
  <c r="G8" i="35"/>
  <c r="F12" i="5"/>
  <c r="E12" i="5"/>
  <c r="D12" i="5"/>
  <c r="F14" i="35"/>
  <c r="E14" i="35"/>
  <c r="D14" i="35"/>
  <c r="F39" i="31" l="1"/>
  <c r="F132" i="21"/>
  <c r="F25" i="8"/>
  <c r="F44" i="38"/>
  <c r="F43" i="38" s="1"/>
  <c r="F18" i="27"/>
  <c r="F89" i="26"/>
  <c r="F88" i="26" s="1"/>
  <c r="F21" i="26"/>
  <c r="F49" i="36" l="1"/>
  <c r="F178" i="3" l="1"/>
  <c r="F89" i="25" l="1"/>
  <c r="XFD7" i="37" l="1"/>
  <c r="F17" i="36" l="1"/>
  <c r="D11" i="36" l="1"/>
  <c r="D10" i="36"/>
  <c r="I16" i="36"/>
  <c r="E9" i="36" s="1"/>
  <c r="E12" i="36" s="1"/>
  <c r="H16" i="36"/>
  <c r="D9" i="36" s="1"/>
  <c r="F11" i="20" l="1"/>
  <c r="D12" i="36"/>
  <c r="F182" i="21"/>
  <c r="F14" i="21" s="1"/>
  <c r="F22" i="20" l="1"/>
  <c r="F160" i="3" l="1"/>
  <c r="F18" i="20" l="1"/>
  <c r="H18" i="20"/>
  <c r="F47" i="26" l="1"/>
  <c r="F28" i="26"/>
  <c r="F82" i="26"/>
  <c r="F71" i="26"/>
  <c r="F202" i="24" l="1"/>
  <c r="H15" i="20"/>
  <c r="F117" i="27"/>
  <c r="F159" i="27"/>
  <c r="F17" i="27"/>
  <c r="F9" i="27" s="1"/>
  <c r="D13" i="27"/>
  <c r="E13" i="27"/>
  <c r="F68" i="27"/>
  <c r="F105" i="27"/>
  <c r="F118" i="27"/>
  <c r="F166" i="27"/>
  <c r="F174" i="27"/>
  <c r="E18" i="24"/>
  <c r="F11" i="24"/>
  <c r="F166" i="24"/>
  <c r="F104" i="24"/>
  <c r="F82" i="24"/>
  <c r="F74" i="24" s="1"/>
  <c r="F45" i="24"/>
  <c r="F44" i="24" s="1"/>
  <c r="G12" i="8"/>
  <c r="F73" i="24" l="1"/>
  <c r="F60" i="27"/>
  <c r="F59" i="27" s="1"/>
  <c r="F10" i="27" s="1"/>
  <c r="G10" i="27" s="1"/>
  <c r="F12" i="27"/>
  <c r="G12" i="27" s="1"/>
  <c r="F99" i="27"/>
  <c r="F11" i="27" s="1"/>
  <c r="G11" i="27" s="1"/>
  <c r="G9" i="27"/>
  <c r="F21" i="20"/>
  <c r="F82" i="21"/>
  <c r="F48" i="21"/>
  <c r="F23" i="21" s="1"/>
  <c r="F287" i="21"/>
  <c r="F237" i="21"/>
  <c r="F218" i="21"/>
  <c r="F127" i="21"/>
  <c r="F12" i="21" s="1"/>
  <c r="F13" i="27" l="1"/>
  <c r="G13" i="27" s="1"/>
  <c r="H23" i="20" l="1"/>
  <c r="F23" i="20"/>
  <c r="I15" i="32"/>
  <c r="H15" i="32"/>
  <c r="F15" i="32"/>
  <c r="I23" i="20" l="1"/>
  <c r="G7" i="20"/>
  <c r="F164" i="35"/>
  <c r="F12" i="35" s="1"/>
  <c r="G12" i="35" s="1"/>
  <c r="F157" i="35"/>
  <c r="F11" i="35" s="1"/>
  <c r="G11" i="35" s="1"/>
  <c r="F150" i="35"/>
  <c r="F10" i="35" s="1"/>
  <c r="G10" i="35" s="1"/>
  <c r="F17" i="35"/>
  <c r="F8" i="35" s="1"/>
  <c r="F58" i="35"/>
  <c r="F45" i="35" s="1"/>
  <c r="F9" i="35" s="1"/>
  <c r="G9" i="35" s="1"/>
  <c r="H9" i="20"/>
  <c r="F61" i="5"/>
  <c r="F65" i="5"/>
  <c r="F28" i="5"/>
  <c r="H7" i="20" l="1"/>
  <c r="F154" i="3"/>
  <c r="F150" i="3"/>
  <c r="F128" i="3"/>
  <c r="F111" i="3"/>
  <c r="E19" i="25"/>
  <c r="F17" i="3" l="1"/>
  <c r="F130" i="25" l="1"/>
  <c r="F123" i="25" s="1"/>
  <c r="F70" i="25"/>
  <c r="F12" i="25" s="1"/>
  <c r="F28" i="25" l="1"/>
  <c r="F9" i="25" s="1"/>
  <c r="G9" i="25" l="1"/>
  <c r="F28" i="30" l="1"/>
  <c r="F11" i="30" s="1"/>
  <c r="F24" i="5" l="1"/>
  <c r="F78" i="38" l="1"/>
  <c r="G10" i="38" s="1"/>
  <c r="F68" i="26" l="1"/>
  <c r="F37" i="5" l="1"/>
  <c r="F48" i="31" l="1"/>
  <c r="F137" i="25" l="1"/>
  <c r="F143" i="37"/>
  <c r="F142" i="37"/>
  <c r="F38" i="24"/>
  <c r="F31" i="24"/>
  <c r="E14" i="20" l="1"/>
  <c r="E9" i="20" l="1"/>
  <c r="E23" i="20" l="1"/>
  <c r="D23" i="20"/>
  <c r="E19" i="20"/>
  <c r="D19" i="20"/>
  <c r="D24" i="20" l="1"/>
  <c r="E24" i="20"/>
  <c r="F16" i="36" l="1"/>
  <c r="F9" i="36" s="1"/>
  <c r="G9" i="36" l="1"/>
  <c r="E15" i="30"/>
  <c r="E13" i="28"/>
  <c r="D13" i="28"/>
  <c r="G8" i="20" l="1"/>
  <c r="F8" i="20"/>
  <c r="F298" i="21" l="1"/>
  <c r="F19" i="21" s="1"/>
  <c r="F18" i="21"/>
  <c r="G18" i="21" s="1"/>
  <c r="F186" i="21"/>
  <c r="F15" i="21" s="1"/>
  <c r="G15" i="21" s="1"/>
  <c r="F13" i="21" l="1"/>
  <c r="G13" i="21" s="1"/>
  <c r="F121" i="21"/>
  <c r="F11" i="21" s="1"/>
  <c r="G11" i="21" s="1"/>
  <c r="F261" i="21"/>
  <c r="F196" i="21" s="1"/>
  <c r="F110" i="21"/>
  <c r="F10" i="21" s="1"/>
  <c r="G10" i="21" s="1"/>
  <c r="F17" i="21" l="1"/>
  <c r="G17" i="21" s="1"/>
  <c r="F8" i="21"/>
  <c r="G19" i="21"/>
  <c r="F33" i="38"/>
  <c r="F20" i="38" s="1"/>
  <c r="F12" i="38"/>
  <c r="G12" i="38" s="1"/>
  <c r="F127" i="26"/>
  <c r="F15" i="26" s="1"/>
  <c r="F12" i="26"/>
  <c r="F59" i="26"/>
  <c r="F11" i="38" l="1"/>
  <c r="G11" i="38" s="1"/>
  <c r="G8" i="21"/>
  <c r="F11" i="26"/>
  <c r="G12" i="26"/>
  <c r="G15" i="26"/>
  <c r="F14" i="20"/>
  <c r="F16" i="38"/>
  <c r="E13" i="38"/>
  <c r="G17" i="20" s="1"/>
  <c r="D13" i="38"/>
  <c r="F17" i="20" s="1"/>
  <c r="G11" i="26" l="1"/>
  <c r="F9" i="38"/>
  <c r="F13" i="38" s="1"/>
  <c r="H17" i="20" s="1"/>
  <c r="E13" i="8"/>
  <c r="G20" i="20" s="1"/>
  <c r="D13" i="8"/>
  <c r="F20" i="20" s="1"/>
  <c r="F36" i="8"/>
  <c r="F12" i="8" s="1"/>
  <c r="F10" i="8"/>
  <c r="G10" i="8" s="1"/>
  <c r="I17" i="20" l="1"/>
  <c r="G13" i="38"/>
  <c r="G9" i="38"/>
  <c r="F16" i="20"/>
  <c r="G23" i="20" l="1"/>
  <c r="F14" i="37" l="1"/>
  <c r="F8" i="37" s="1"/>
  <c r="G8" i="37" s="1"/>
  <c r="E9" i="37"/>
  <c r="G10" i="20" s="1"/>
  <c r="D9" i="37"/>
  <c r="F10" i="20" s="1"/>
  <c r="F204" i="3"/>
  <c r="F10" i="3" s="1"/>
  <c r="F133" i="3"/>
  <c r="F116" i="3"/>
  <c r="F102" i="3"/>
  <c r="F81" i="3"/>
  <c r="F78" i="3"/>
  <c r="F73" i="3"/>
  <c r="F66" i="3"/>
  <c r="F9" i="37" l="1"/>
  <c r="F52" i="3"/>
  <c r="F8" i="3"/>
  <c r="F190" i="21"/>
  <c r="F16" i="21" s="1"/>
  <c r="G16" i="21" s="1"/>
  <c r="G8" i="3" l="1"/>
  <c r="H10" i="20"/>
  <c r="I10" i="20" s="1"/>
  <c r="G9" i="37"/>
  <c r="F141" i="24"/>
  <c r="F130" i="24"/>
  <c r="F33" i="24"/>
  <c r="F129" i="24" l="1"/>
  <c r="F12" i="24" s="1"/>
  <c r="F10" i="24"/>
  <c r="G10" i="24" l="1"/>
  <c r="G11" i="24"/>
  <c r="G12" i="24"/>
  <c r="F93" i="5"/>
  <c r="F10" i="5"/>
  <c r="G10" i="5" s="1"/>
  <c r="F36" i="5"/>
  <c r="F17" i="5"/>
  <c r="F16" i="5" l="1"/>
  <c r="F11" i="5"/>
  <c r="G11" i="5" s="1"/>
  <c r="F8" i="5"/>
  <c r="G8" i="5" s="1"/>
  <c r="F81" i="25" l="1"/>
  <c r="F13" i="25" s="1"/>
  <c r="G13" i="25" s="1"/>
  <c r="F57" i="25"/>
  <c r="F11" i="25" s="1"/>
  <c r="G11" i="25" s="1"/>
  <c r="F8" i="25"/>
  <c r="G8" i="25" l="1"/>
  <c r="F16" i="25"/>
  <c r="G16" i="25" s="1"/>
  <c r="D15" i="30" l="1"/>
  <c r="F36" i="30" l="1"/>
  <c r="F34" i="28" l="1"/>
  <c r="F25" i="28"/>
  <c r="F10" i="28" s="1"/>
  <c r="G10" i="28" s="1"/>
  <c r="F9" i="32"/>
  <c r="G9" i="32" l="1"/>
  <c r="F52" i="25"/>
  <c r="F10" i="25" s="1"/>
  <c r="G10" i="25" l="1"/>
  <c r="F29" i="31"/>
  <c r="F11" i="31" s="1"/>
  <c r="G11" i="31" s="1"/>
  <c r="F11" i="36" l="1"/>
  <c r="G11" i="36" s="1"/>
  <c r="F43" i="36"/>
  <c r="G11" i="20"/>
  <c r="F7" i="20" l="1"/>
  <c r="G14" i="35"/>
  <c r="F10" i="36"/>
  <c r="G10" i="36" l="1"/>
  <c r="F12" i="36"/>
  <c r="I7" i="20"/>
  <c r="D18" i="24"/>
  <c r="F12" i="20" s="1"/>
  <c r="F15" i="20"/>
  <c r="I15" i="20" s="1"/>
  <c r="D19" i="25"/>
  <c r="F13" i="20" s="1"/>
  <c r="G12" i="36" l="1"/>
  <c r="H11" i="20"/>
  <c r="F9" i="20"/>
  <c r="F24" i="20" s="1"/>
  <c r="I11" i="20" l="1"/>
  <c r="D14" i="31"/>
  <c r="M24" i="20" l="1"/>
  <c r="E14" i="31" l="1"/>
  <c r="G21" i="20"/>
  <c r="G16" i="20"/>
  <c r="G14" i="20" l="1"/>
  <c r="F13" i="26" l="1"/>
  <c r="G13" i="26" l="1"/>
  <c r="H14" i="20"/>
  <c r="I14" i="20" s="1"/>
  <c r="G10" i="26"/>
  <c r="G9" i="26" l="1"/>
  <c r="G12" i="20"/>
  <c r="F280" i="24" l="1"/>
  <c r="F13" i="24" l="1"/>
  <c r="G13" i="24" s="1"/>
  <c r="F29" i="24"/>
  <c r="F28" i="24" s="1"/>
  <c r="G13" i="20"/>
  <c r="F9" i="24" l="1"/>
  <c r="G9" i="24" s="1"/>
  <c r="F113" i="25"/>
  <c r="F15" i="25" s="1"/>
  <c r="G15" i="25" s="1"/>
  <c r="I9" i="20"/>
  <c r="G9" i="20"/>
  <c r="F11" i="3" l="1"/>
  <c r="G11" i="3" s="1"/>
  <c r="F59" i="3" l="1"/>
  <c r="F44" i="3" l="1"/>
  <c r="F9" i="3" s="1"/>
  <c r="G15" i="20"/>
  <c r="F11" i="28"/>
  <c r="G11" i="28" s="1"/>
  <c r="F32" i="30"/>
  <c r="F12" i="30" s="1"/>
  <c r="G12" i="30" s="1"/>
  <c r="I18" i="20" l="1"/>
  <c r="G18" i="20"/>
  <c r="F13" i="30"/>
  <c r="G13" i="30" s="1"/>
  <c r="F17" i="8" l="1"/>
  <c r="F13" i="31"/>
  <c r="G13" i="31" s="1"/>
  <c r="F34" i="31"/>
  <c r="F12" i="31" s="1"/>
  <c r="G12" i="31" s="1"/>
  <c r="F24" i="31"/>
  <c r="F10" i="31" s="1"/>
  <c r="G10" i="31" s="1"/>
  <c r="F18" i="31"/>
  <c r="F9" i="31" s="1"/>
  <c r="G9" i="31" s="1"/>
  <c r="F9" i="8" l="1"/>
  <c r="G9" i="8" s="1"/>
  <c r="F14" i="31"/>
  <c r="G22" i="20"/>
  <c r="G24" i="20" s="1"/>
  <c r="G11" i="32"/>
  <c r="G14" i="31" l="1"/>
  <c r="H22" i="20"/>
  <c r="F13" i="8"/>
  <c r="H20" i="20" s="1"/>
  <c r="I20" i="20" s="1"/>
  <c r="I22" i="20" l="1"/>
  <c r="G13" i="8"/>
  <c r="F47" i="30" l="1"/>
  <c r="F14" i="30" s="1"/>
  <c r="G14" i="30" s="1"/>
  <c r="F23" i="30"/>
  <c r="F10" i="30" s="1"/>
  <c r="G10" i="30" s="1"/>
  <c r="F19" i="30"/>
  <c r="F136" i="25"/>
  <c r="F18" i="25" s="1"/>
  <c r="G18" i="25" s="1"/>
  <c r="F14" i="25"/>
  <c r="G14" i="25" l="1"/>
  <c r="F19" i="25"/>
  <c r="F9" i="30"/>
  <c r="G9" i="30" s="1"/>
  <c r="F144" i="26"/>
  <c r="F16" i="26" s="1"/>
  <c r="G16" i="26" s="1"/>
  <c r="F119" i="26"/>
  <c r="F14" i="26" s="1"/>
  <c r="G14" i="26" s="1"/>
  <c r="G19" i="25" l="1"/>
  <c r="H13" i="20"/>
  <c r="I13" i="20" s="1"/>
  <c r="F15" i="30"/>
  <c r="G15" i="30" s="1"/>
  <c r="F286" i="24"/>
  <c r="F104" i="21"/>
  <c r="F9" i="21" s="1"/>
  <c r="H21" i="20" l="1"/>
  <c r="F14" i="24"/>
  <c r="G14" i="24" s="1"/>
  <c r="G9" i="21"/>
  <c r="F21" i="24"/>
  <c r="F8" i="24" l="1"/>
  <c r="G8" i="24" s="1"/>
  <c r="I21" i="20"/>
  <c r="G9" i="3"/>
  <c r="G10" i="3"/>
  <c r="F17" i="28" l="1"/>
  <c r="F9" i="28" s="1"/>
  <c r="G9" i="28" l="1"/>
  <c r="F52" i="5" l="1"/>
  <c r="F9" i="5" s="1"/>
  <c r="G9" i="5" s="1"/>
  <c r="F39" i="28" l="1"/>
  <c r="F12" i="28" s="1"/>
  <c r="F293" i="24"/>
  <c r="F17" i="24" s="1"/>
  <c r="F18" i="24" s="1"/>
  <c r="H12" i="20" s="1"/>
  <c r="I12" i="20" s="1"/>
  <c r="G12" i="28" l="1"/>
  <c r="F13" i="28"/>
  <c r="H16" i="20" s="1"/>
  <c r="I16" i="20" s="1"/>
  <c r="G16" i="24"/>
  <c r="G13" i="28" l="1"/>
  <c r="G18" i="24"/>
  <c r="F217" i="3" l="1"/>
  <c r="F12" i="3" s="1"/>
  <c r="F13" i="3" s="1"/>
  <c r="H8" i="20" l="1"/>
  <c r="H24" i="20" s="1"/>
  <c r="G12" i="3"/>
  <c r="G12" i="5"/>
  <c r="G13" i="3" l="1"/>
  <c r="I8" i="20"/>
  <c r="I19" i="20"/>
  <c r="G20" i="21"/>
  <c r="I24" i="20" l="1"/>
  <c r="J24" i="20"/>
  <c r="K20" i="20"/>
  <c r="K19" i="20"/>
  <c r="K18" i="20"/>
  <c r="K16" i="20"/>
  <c r="K15" i="20"/>
  <c r="K14" i="20"/>
  <c r="K13" i="20"/>
  <c r="K12" i="20"/>
  <c r="K11" i="20"/>
  <c r="K9" i="20"/>
  <c r="K8" i="20" l="1"/>
  <c r="K7" i="20"/>
  <c r="K24" i="20" s="1"/>
</calcChain>
</file>

<file path=xl/sharedStrings.xml><?xml version="1.0" encoding="utf-8"?>
<sst xmlns="http://schemas.openxmlformats.org/spreadsheetml/2006/main" count="1301" uniqueCount="827">
  <si>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</si>
  <si>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</si>
  <si>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</si>
  <si>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</si>
  <si>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</si>
  <si>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</si>
  <si>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</si>
  <si>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</si>
  <si>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</si>
  <si>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</si>
  <si>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</si>
  <si>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</si>
  <si>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Knihy, učební pomůcky a tisk</t>
  </si>
  <si>
    <t>Drobný hmotný dlouhodobý majetek</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</si>
  <si>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</si>
  <si>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</si>
  <si>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</si>
  <si>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</si>
  <si>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</si>
  <si>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</si>
  <si>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6113, seskupení pol. 54 - Neinvestiční transfery obyvatelstvu</t>
  </si>
  <si>
    <t xml:space="preserve">V souvislosti s platnou legislativou navrhujeme rozpočtovat i tuto položku.  </t>
  </si>
  <si>
    <t>Ing. Luděk Niče</t>
  </si>
  <si>
    <t>Ostatní osobní výdaje</t>
  </si>
  <si>
    <t>Odměny členů zastupitelstva obcí a krajů</t>
  </si>
  <si>
    <t>Povinné pojistné na sociální zabezpečení a příspěvek na státní politiku zaměstnanosti</t>
  </si>
  <si>
    <t>Ostatní povinné pojistné placené zaměstnavatelem</t>
  </si>
  <si>
    <t>Studená voda</t>
  </si>
  <si>
    <t>Teplo</t>
  </si>
  <si>
    <t>Elektrická energie</t>
  </si>
  <si>
    <t>Pohonné hmoty a maziva</t>
  </si>
  <si>
    <t>Služby peněžních ústavů</t>
  </si>
  <si>
    <t xml:space="preserve">Nájemné </t>
  </si>
  <si>
    <t>Cestovné (tuzemské i zahraniční)</t>
  </si>
  <si>
    <t>Pohoštění</t>
  </si>
  <si>
    <t>Účastnické poplatky na konference</t>
  </si>
  <si>
    <t>Ostatní poskytované zálohy a jistiny</t>
  </si>
  <si>
    <t>Věcné dary</t>
  </si>
  <si>
    <t>Nákup kolků</t>
  </si>
  <si>
    <t>Platby daní a poplatků státnímu rozpočtu</t>
  </si>
  <si>
    <t>Náhrady mezd v době nemoci</t>
  </si>
  <si>
    <t>Převody FKSP a sociálnímu fondu obcí a krajů</t>
  </si>
  <si>
    <t>Ostatní neinvestiční výdaje</t>
  </si>
  <si>
    <t>Ostatní neinvestiční transfery obyvatelstvu</t>
  </si>
  <si>
    <t>Nájemné</t>
  </si>
  <si>
    <t>Nespecifikované rezervy</t>
  </si>
  <si>
    <t>§ 6172, seskupení pol. 51 - Neinvestiční nákupy a související výdaje</t>
  </si>
  <si>
    <t>ORJ - 03</t>
  </si>
  <si>
    <t>Položka zahrnuje nákup cenin - kolků pro potřeby odborů KÚOK.</t>
  </si>
  <si>
    <t>Ostatní platby za provedenou práci jinde nezařazené</t>
  </si>
  <si>
    <t>Povinné pojistné na veřejné zdravotní pojištění</t>
  </si>
  <si>
    <t>Povinné pojistné na úrazové pojištění</t>
  </si>
  <si>
    <t>Teplá voda</t>
  </si>
  <si>
    <t>Nákup ostatních paliv a energie</t>
  </si>
  <si>
    <t>Nafta do náhradního zdroje elektrické energie.</t>
  </si>
  <si>
    <t>Položka zahrnuje nákup výrobků a služeb k pohoštění KÚOK.</t>
  </si>
  <si>
    <t>§ 6172, seskupení pol. 54 - Neinvestiční transfery obyvatelstvu</t>
  </si>
  <si>
    <t>ORJ - 04</t>
  </si>
  <si>
    <t>Mgr. Hana Kamasová</t>
  </si>
  <si>
    <t>vedoucí odboru</t>
  </si>
  <si>
    <t>Investiční nákupy a související výdaje</t>
  </si>
  <si>
    <t>§ 6172, seskupení pol. 61 - Investiční nákupy a související výdaje</t>
  </si>
  <si>
    <t>Pozemky</t>
  </si>
  <si>
    <t>ORJ - 17</t>
  </si>
  <si>
    <t>Ing. Miroslav Kubín</t>
  </si>
  <si>
    <t>§ 3315, seskupení pol. 59 - Ostatní neinvestiční výdaje</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</si>
  <si>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</si>
  <si>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</si>
  <si>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</si>
  <si>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</si>
  <si>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</si>
  <si>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</si>
  <si>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</si>
  <si>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</si>
  <si>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</si>
  <si>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</si>
  <si>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ROK 8.11.2011</t>
  </si>
  <si>
    <t>rozdíl</t>
  </si>
  <si>
    <t>9=6-8</t>
  </si>
  <si>
    <t xml:space="preserve">Odbor ekonomický  </t>
  </si>
  <si>
    <t xml:space="preserve">Odbor zdravotnictví </t>
  </si>
  <si>
    <t xml:space="preserve">Útvar interního auditu </t>
  </si>
  <si>
    <t>Ochranné pomůcky</t>
  </si>
  <si>
    <t xml:space="preserve">Jedná se o průběžné zálohy na drobné výdaje spojené se zajištěním akcí a chodů sekretariátů členů vedení OK vyplácené přes pokladnu. </t>
  </si>
  <si>
    <t>ORJ - 18</t>
  </si>
  <si>
    <t>§ 3341, seskupení pol. 51 - Neinvestiční nákupy a související výdaje</t>
  </si>
  <si>
    <t>§ 3349, seskupení pol. 51 - Neinvestiční nákupy a související výdaje</t>
  </si>
  <si>
    <t>§ 6409, seskupení pol. 51 - Neinvestiční nákupy a související výdaje</t>
  </si>
  <si>
    <t>Úroky vlastní</t>
  </si>
  <si>
    <t xml:space="preserve">Na této položce jsou rozpočtovány prostředky pro možnost čerpání výdajů za konzultační, poradenské a právní služby pro potřeby členů vedení OK. </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</si>
  <si>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</si>
  <si>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</si>
  <si>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</si>
  <si>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 5272, seskupení pol. 51 - Neinvestiční nákupy a související výdaje</t>
  </si>
  <si>
    <t>§ 5273, seskupení pol. 51 - Neinvestiční nákupy a související výdaje</t>
  </si>
  <si>
    <t>Prádlo, oděv a obuv</t>
  </si>
  <si>
    <t>§ 5529, seskupení pol. 51 - Neinvestiční nákupy a související výdaje</t>
  </si>
  <si>
    <t>Odměny za užití duševního vlastnictví</t>
  </si>
  <si>
    <t>Poštovní služby</t>
  </si>
  <si>
    <t>§ 2143, seskupení pol. 51 - Neinvestiční nákupy a související výdaje</t>
  </si>
  <si>
    <t>ORJ - 08</t>
  </si>
  <si>
    <t xml:space="preserve">Ing. Radek Dosoudil </t>
  </si>
  <si>
    <t>§ 3635, seskupení pol. 51 - Neinvestiční nákupy a související výdaje</t>
  </si>
  <si>
    <t>§ 3636, seskupení pol. 51 - Neinvestiční nákupy a související výdaje</t>
  </si>
  <si>
    <t>§ 3639, seskupení pol. 51 - Neinvestiční nákupy a související výdaje</t>
  </si>
  <si>
    <t>ORJ - 09</t>
  </si>
  <si>
    <t>Ing. Josef Veselský</t>
  </si>
  <si>
    <t>§ 1032, seskupení pol. 51 - Neinvestiční nákupy a související výdaje</t>
  </si>
  <si>
    <t>Nájemné za půdu</t>
  </si>
  <si>
    <t>§ 1036, seskupení pol. 51 - Neinvestiční nákupy a související výdaje</t>
  </si>
  <si>
    <t>§ 1099, seskupení pol. 51 - Neinvestiční nákupy a související výdaje</t>
  </si>
  <si>
    <t>§ 2369, seskupení pol. 51 - Neinvestiční nákupy a související výdaje</t>
  </si>
  <si>
    <t>§ 3719, seskupení pol. 51 - Neinvestiční nákupy a související výdaje</t>
  </si>
  <si>
    <t>§ 3725, seskupení pol. 51 - Neinvestiční nákupy a související výdaje</t>
  </si>
  <si>
    <t>§ 3729, seskupení pol. 51 - Neinvestiční nákupy a související výdaje</t>
  </si>
  <si>
    <t>§ 3742, seskupení pol. 51 - Neinvestiční nákupy a související výdaje</t>
  </si>
  <si>
    <t>§ 3769, seskupení pol. 51 - Neinvestiční nákupy a související výdaje</t>
  </si>
  <si>
    <t>ORJ - 10</t>
  </si>
  <si>
    <t>Mgr. Miroslav Gajdůšek, MBA</t>
  </si>
  <si>
    <t>§ 3269, seskupení pol. 51 - Neinvestiční nákupy a související výdaje</t>
  </si>
  <si>
    <t>§ 3269, seskupení pol. 54 - Neinvestiční transfery obyvatelstvu</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</si>
  <si>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</si>
  <si>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</si>
  <si>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</si>
  <si>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</si>
  <si>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</si>
  <si>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ORJ - 12</t>
  </si>
  <si>
    <t>Ing. Ladislav Růžička</t>
  </si>
  <si>
    <t>§ 2212, seskupení pol. 51 - Neinvestiční nákupy a související výdaje</t>
  </si>
  <si>
    <t>§ 2223, seskupení pol. 51 - Neinvestiční nákupy a související výdaje</t>
  </si>
  <si>
    <t>§ 2299, seskupení pol. 51 - Neinvestiční nákupy a související výdaje</t>
  </si>
  <si>
    <t>§ 3319, seskupení pol. 51 - Neinvestiční nákupy a související výdaje</t>
  </si>
  <si>
    <t>Odbor zdravotnictví</t>
  </si>
  <si>
    <t>ORJ - 14</t>
  </si>
  <si>
    <t>Ing. Bohuslav Kolář, MBA</t>
  </si>
  <si>
    <t>Provoz záchytné stanice</t>
  </si>
  <si>
    <t>§ 3513, seskupení pol. 51 - Neinvestiční nákupy a související výdaje</t>
  </si>
  <si>
    <t>§ 3522, seskupení pol. 51 - Neinvestiční nákupy a související výdaje</t>
  </si>
  <si>
    <t>§ 3599, seskupení pol. 51 - Neinvestiční nákupy a související výdaje</t>
  </si>
  <si>
    <t xml:space="preserve">Inzerce pro personální výběrová řízení, psychologická vyšetření.  </t>
  </si>
  <si>
    <t xml:space="preserve">Pohoštění </t>
  </si>
  <si>
    <t xml:space="preserve">Výdaje této položky jsou tvořeny především upgradem SW IntraDoc pro potřeby členů rady, zastupitelstva, politických klubů a  zpracovatelů podkladových materiálů ROK a ZOK. </t>
  </si>
  <si>
    <t>a) Smlouva o úvěrovém rámci ve výši 700 mil. Kč s Komerční bankou, a.s.</t>
  </si>
  <si>
    <t xml:space="preserve">b) Smlouva o úvěru ve výši 900 mil. Kč s Evropskou investiční bankou na projekt "Modernizace silnic II. a III. třídy v Olomouckém kraji. Úvěr je ve fázi splácení.  </t>
  </si>
  <si>
    <t>c) Smlouva o úvěrovém rámci ve výši 3 000 mil. Kč s Evropskou investiční bankou na spolufinancování evropských programů a financování vlastních investičních akcí. Úvěr je ve fázi splácení.</t>
  </si>
  <si>
    <t>Poradenství, analýzy a studie zpracovávané externími experty a organizacemi pro potřebu zabezpečení výkonu státní správy a  samosprávy v oblasti ochrany ovzduší.</t>
  </si>
  <si>
    <t xml:space="preserve">a) Odbory Krajského úřadu Olomouckého kraje </t>
  </si>
  <si>
    <t xml:space="preserve">Léky a zdravotnický materiál </t>
  </si>
  <si>
    <t xml:space="preserve">Zpracování dat a služby související s informačními a komunikačními technologiemi </t>
  </si>
  <si>
    <t xml:space="preserve">Dary obyvatelstvu </t>
  </si>
  <si>
    <t>3. Konzultační akce pro pěstouny</t>
  </si>
  <si>
    <t>4. Aktivity kraje v samostatné působnosti v oblasti sociálně-právní ochrany dětí - kulturní, sportovní, jiná zájmová a vzdělávací činnost dětí</t>
  </si>
  <si>
    <t xml:space="preserve">Zajišťování realizace aktivit se zaměřením na sociálně-právní ochranu dětí, a to ve spolupráci s nestátními neziskovými organizacemi a obcemi. Může se jednat o jednodenní i vícedenní aktivity jako jsou tábory a podobně. Jedná se o aktivity v samostatné působnosti.  </t>
  </si>
  <si>
    <t>5. Navazující specifické vzdělávání pro budoucí pěstouny, pěstouny na přechodnou dobu a osvojitele</t>
  </si>
  <si>
    <t>Střednědobý plán rozvoje sociálních služeb</t>
  </si>
  <si>
    <t>1. Realizace seminářů pro sociální pracovníky</t>
  </si>
  <si>
    <t>3. Realizace seminářů pro sociální pracovníky v oblasti sociálně-právní ochrany dětí</t>
  </si>
  <si>
    <t xml:space="preserve">2. Realizace seminářů (školení), workshopů pro oblast prevence sociálního vyloučení a prevence kriminality </t>
  </si>
  <si>
    <t>Odbor kancelář ředitele</t>
  </si>
  <si>
    <t>1. Předplatné novin a odborných časopisů, jiných nosičů</t>
  </si>
  <si>
    <t>1. Zásady územního rozvoje Olomouckého kraje (ZÚR OK)</t>
  </si>
  <si>
    <t>2. Územně analytické podklady Olomouckého kraje (ÚAP OK)</t>
  </si>
  <si>
    <t>5. Workshop pro zástupce obcí s rozšířenou působností Olomouckého kraje (ORP OK)</t>
  </si>
  <si>
    <t xml:space="preserve">1. Členský příspěvek Olomouckého kraje Euroregionu Praděd </t>
  </si>
  <si>
    <t>2. Členský příspěvek Olomouckého kraje Euroregion Glacensis</t>
  </si>
  <si>
    <t xml:space="preserve">Neinvestiční transfery soukromoprávním subjektům </t>
  </si>
  <si>
    <t>1. Propagační a prezentační materiály kraje v oblasti podnikání, obchodu, průmyslu, průmyslových zón, rozvojových ploch a brownfieldů</t>
  </si>
  <si>
    <t>2. Pronájem - pracovní setkání zástupců mikroregionů Olomouckého kraje</t>
  </si>
  <si>
    <t xml:space="preserve">§ 3639, seskupení pol. 52 - Neinvestiční transfery soukromoprávním subjektům </t>
  </si>
  <si>
    <t xml:space="preserve">Neinvestiční transfery obcím </t>
  </si>
  <si>
    <t>§ 2141, seskupení pol. 51 - Neinvestiční nákupy a související výdaje</t>
  </si>
  <si>
    <t xml:space="preserve">2. Porady ředitelů škol a školských zařízení </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</si>
  <si>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</si>
  <si>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 3792, seskupení pol. 51 - Neinvestiční nákupy a související výdaje</t>
  </si>
  <si>
    <t xml:space="preserve">Krajská konference environmentálního vzdělávání, výchovy a osvěty Olomouckého kraje </t>
  </si>
  <si>
    <t xml:space="preserve">Environmentální vzdělávání, výchova a osvěta </t>
  </si>
  <si>
    <t xml:space="preserve">1. Nájemné při akcích Olomouckého kraje </t>
  </si>
  <si>
    <t xml:space="preserve">2. Nájemné při akcích realizovaných pro NNO </t>
  </si>
  <si>
    <t xml:space="preserve">2. Náklady na organizační zajištění akcí Olomouckého kraje </t>
  </si>
  <si>
    <t>3. Náklady na organizační zajištění konferencí, seminářů, veletrhů, kulatých stojů a jiných akcí</t>
  </si>
  <si>
    <t>4. Monitoring OFF-LINE</t>
  </si>
  <si>
    <t>3. Náklady spojené s financování občerstvení na akcích organizovaných pro NNO</t>
  </si>
  <si>
    <t xml:space="preserve">Neinvestiční příspěvky zřízeným příspěvkovým organizacím </t>
  </si>
  <si>
    <t xml:space="preserve">Odbor podpory řízení příspěvkových organizací </t>
  </si>
  <si>
    <t>ORJ - 19</t>
  </si>
  <si>
    <t xml:space="preserve">Ing. Miroslava Březinová </t>
  </si>
  <si>
    <t xml:space="preserve">Náhrada za přičlenění honebních pozemků na základě dohod uzavřených mezi Olomouckým krajem a vlastníky pozemků, Městem Hranice a Lesy ČR, s.p., o přičlenění honebních pozemků k vlastní honitbě Olomouckého kraje Valšovice.  </t>
  </si>
  <si>
    <t>Kurzové rozdíly ve výdajích</t>
  </si>
  <si>
    <t>2. Jednání v oblasti snižování nezaměstnanosti v OK a semináře k sociálnímu podnikání</t>
  </si>
  <si>
    <t xml:space="preserve">Prostředky rozpočtované na této položce zahrnují náklady za úhrady pronájmů prostor při akcích realizovaných pro NNO. </t>
  </si>
  <si>
    <t>1. Náklady na organizační zajištění vybraných komisí Rady AKČR</t>
  </si>
  <si>
    <t xml:space="preserve">Jedná se o výdaje na úhradu nákladů na bezpečnostní schránky zřízené u Komerční banky, a.s. </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</si>
  <si>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</si>
  <si>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</si>
  <si>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</si>
  <si>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</si>
  <si>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</si>
  <si>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</si>
  <si>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</si>
  <si>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</si>
  <si>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</si>
  <si>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</si>
  <si>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 3399, seskupení pol. 51 - Neinvestiční nákupy a související výdaje</t>
  </si>
  <si>
    <t>Ostatní nákupy jinde nezařazené</t>
  </si>
  <si>
    <t xml:space="preserve">Neinvestiční transfery státnímu rozpočtu </t>
  </si>
  <si>
    <t xml:space="preserve">Poskytnuté náhrady </t>
  </si>
  <si>
    <t xml:space="preserve">Úhrada nákladů řízení při soudních sporech vedených proti Krajskému úřadu Olomouckého kraje, v řízeních spadajících do věcné působnosti ODSH. Úhrada nákladů je prováděna  na základě vydaného rozsudku soudem. </t>
  </si>
  <si>
    <t xml:space="preserve">Úhrada nákladů na zpracování aktualizace strategického dokumentu v oblasti silničního hospodářství "Koncepce optimalizace a rozvoje silniční sítě II. a III. tříd na území Olomouckého kraje". </t>
  </si>
  <si>
    <t>1. Projekt Rodinných pasů v Olomouckém kraji</t>
  </si>
  <si>
    <t xml:space="preserve">2. Semináře, pracovní setkání </t>
  </si>
  <si>
    <t>3. Akce pro rodiny</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</si>
  <si>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</si>
  <si>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Posuzování žadatelů o příbuzenskou pěstounskou péči</t>
  </si>
  <si>
    <t>2. Specializovaná lékařská a psychologická vyšetření pro potřeby posuzování žadatelů o náhradní rodinnou péči</t>
  </si>
  <si>
    <t xml:space="preserve">Ing. Svatava Špalková </t>
  </si>
  <si>
    <t xml:space="preserve">Nákup materiálu </t>
  </si>
  <si>
    <t>Nákup materiálu</t>
  </si>
  <si>
    <t>Poskytnuté náhrady</t>
  </si>
  <si>
    <t xml:space="preserve">Ostatní nákupy jinde nezařazené </t>
  </si>
  <si>
    <t>1. Ostatní nákupy</t>
  </si>
  <si>
    <t xml:space="preserve">2.Členský příspěvek - Jeseníky - Sdružení cestovního ruchu </t>
  </si>
  <si>
    <t>3. Členský příspěvek - Evropská kulturní stezka sv. Cyrila a Metoděje, z.s.p.o.</t>
  </si>
  <si>
    <t xml:space="preserve">4. Členský příspěvek - Střední Morava - Sdružení cestovního ruchu </t>
  </si>
  <si>
    <t xml:space="preserve">Kurzové rozdíly ve výdajích </t>
  </si>
  <si>
    <t xml:space="preserve">Čerpání na této položce představují výdaje za roční poplatky za platební karty užívané uvolněnými členy ZOK a výdaje za pojištění členů zastupitelstva při zahraničních pracovních cestách.  </t>
  </si>
  <si>
    <t xml:space="preserve">Výdaje této rozpočtové položky tvoří úhrady nákladů za školení, semináře a jazykové vzdělávání absolvované členy Zastupitelstva a Rady Olomouckého kraje.  </t>
  </si>
  <si>
    <t xml:space="preserve">Z této položky jsou financovány cestovní výdaje členů ZOK při tuzemských pracovních cestách nárokované zpravidla prostřednictvím klasických cestovních příkazů, popř. systémem paušálních plateb. Prostředky rozpočtované na této položce zahrnují dále náklady cestovních výdajů členů ZOK při zahraničních pracovních cestách nárokované zpravidla prostřednictvím klasických cestovních příkazů včetně nákupů letenek do zahraničí.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</si>
  <si>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</si>
  <si>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Odbor majetkový, právní a správních činností </t>
  </si>
  <si>
    <t>Budovy, haly a stavby</t>
  </si>
  <si>
    <t>Finanční prostředky na této položce představují roční splátku dle schváleného splátkového kalendáře v souvislosti se smlouvou s UP Olomouc.</t>
  </si>
  <si>
    <t>Úhrada nákladů soudních řízení v případě prohry soudních sporů. Termín pro uhrazení nákladů soudních řízení bývá v rozhodnutí soudu stanoven v řádu několika dní.</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</si>
  <si>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</si>
  <si>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</si>
  <si>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</si>
  <si>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 xml:space="preserve">b) Konzultační a poradenská činnost v oblasti stavebního řádu </t>
  </si>
  <si>
    <t>b) digitalizace intraviánu</t>
  </si>
  <si>
    <t>3. Technická pomoc I.</t>
  </si>
  <si>
    <t>Zajištění občerstvení na jednáních u kulatých stolů a panelových diskusích v nezaměstnaností postižených částech Olomouckého kraje. Zajištění občerstvení na semináře k podpoře sociálního podnikání.</t>
  </si>
  <si>
    <t>4. Setkání zástupců mikroregionů Olomouckého kraje</t>
  </si>
  <si>
    <t>Evropské seskupení pro územní spolupráci (ESÚS NOVUM)</t>
  </si>
  <si>
    <t xml:space="preserve">1.Pronájem - veletrhy investičních příležitostí </t>
  </si>
  <si>
    <t>3. Pronájem - workshop pro zástupce obcí s rozšířenou působností Olomouckého kraje (ORP OK)</t>
  </si>
  <si>
    <t>Finanční prostředky na pronájem prostor na základě uzavřených smluv, objednávek pro pořádání akcí spojených s realizací projektu kotlíkových dotací, např. semináře pro veřejnost a zástupce obcí, zajištění prostor pro příjem žádostí apod.</t>
  </si>
  <si>
    <t xml:space="preserve">Nákup materiálu v rámci ocenění garantů soutěží. </t>
  </si>
  <si>
    <t xml:space="preserve">Finanční prostředky na zajištění pravidelných porad s řediteli a ekonomy příspěvkových organizací zřizovaných Olomouckým krajem v oblasti kultury. </t>
  </si>
  <si>
    <t xml:space="preserve">Mgr. Olga Fidrová </t>
  </si>
  <si>
    <t>Výše výdajů této položky je stanovena výpočtem z položky 5023 – uvolnění a položka 5021.</t>
  </si>
  <si>
    <t xml:space="preserve">
4. Pronájem - semináře ke kotlíkovým dotacím</t>
  </si>
  <si>
    <t>Zajištění schůze Krajské epidemiologické komise Olomouckého kraje.</t>
  </si>
  <si>
    <t>Prostředky rozpočtované na této položce zahrnují náklady na ostatní nákupy jinde nezařazené, zejména na vyřízení víz při zahraniční služební cestě.</t>
  </si>
  <si>
    <t>Prostředky rozpočtované na této položce jsou alokovány na úhradu kurzových rozdílů při hrazení faktur v cizí měně.</t>
  </si>
  <si>
    <t>Na této výdajové položce jsou rozpočtovány prostředky pro možnost využití poštovních služeb v symbolické výši s ohledem na skutečnost čerpání v předchozích letech.</t>
  </si>
  <si>
    <t>Prostředky rozpočtované na této položce zahrnují náklady spojené se zajištěním věcných darů v ceně od 3 000,00 Kč za kus předávané v rámci akcí, jenž přímo pořádá OTH - např. Ceny kultury OK. O pořízení těchto předmětů - darů rozhoduje ROK.</t>
  </si>
  <si>
    <t xml:space="preserve"> </t>
  </si>
  <si>
    <t>Navrhujeme výši finančních prostředků na cestovné tuzemské cesty ve výši 2 000 tis. Kč a zahraniční cesty ve výši 1 000 tis. Kč.</t>
  </si>
  <si>
    <t xml:space="preserve">Vícetisky územních studií a posouzení. </t>
  </si>
  <si>
    <t xml:space="preserve">Zajištěním provozu webu „Dějiny v pohodě“ v rámci projektu „Inovace výuky českých a československých dějin 20. století na středních školách v Olomouckém a Moravskoslezském kraji“ dle smlouvy 2013/02117/OIEP/DSM uzavřené dne 3. 9. 2013.
</t>
  </si>
  <si>
    <t xml:space="preserve">Rezerva na neplnění daňových příjmů.  </t>
  </si>
  <si>
    <t>Výdaje odborů - provozní výdaje</t>
  </si>
  <si>
    <t>§ 3569, seskupení pol. 51 - Neinvestiční nákupy a související výdaje</t>
  </si>
  <si>
    <t>Na provoz záchytné stanice při Vojenské nemocnici Olomouc. Předpokládá se nárůst ceny.</t>
  </si>
  <si>
    <t>1. Program prevence kriminilaity z MVČR - podíl OK</t>
  </si>
  <si>
    <t xml:space="preserve">Porady ředitelů příspěvkových organizací </t>
  </si>
  <si>
    <t>Poradenství, analýzy a studie</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</si>
  <si>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</si>
  <si>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</si>
  <si>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</si>
  <si>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 xml:space="preserve">2. Úhrada znaleckých posudků a geometrických plánů </t>
  </si>
  <si>
    <t xml:space="preserve">1. Úhrada provizí realitním kancelářím dle uzavřených smluv o zprostředkování odprodeje </t>
  </si>
  <si>
    <t xml:space="preserve">2. Výdaje související s dokončenými investicemi </t>
  </si>
  <si>
    <t xml:space="preserve">Finanční prostředky na této položce zahrnují úhradu poplatků fyzickým osobám za ověřování podpisů, ověřování listin, případně náklady na poštovní poplatky související s uzavíranými smlouvami na pořízení nemovitých věcí. </t>
  </si>
  <si>
    <t>2. Roční splátka dle splátkového kalendáře</t>
  </si>
  <si>
    <t>3. Majetkoprávní vypořádání pozemků u dokončených investičních staveb</t>
  </si>
  <si>
    <t>Nadlimitní věcná břemena</t>
  </si>
  <si>
    <t>1. Nadlimitní věcná břemena nad 40 000 Kč</t>
  </si>
  <si>
    <t xml:space="preserve">Položka je pořizována v souvislosti s úhradou věcných břemen o celkové hodnotě vyšší než 40 000,00 Kč, kam spadají dle vyhlášky č. 410/2009 Sb., § 14 odst. 7 bod d). </t>
  </si>
  <si>
    <t xml:space="preserve">2. Nadlimitní věcná břemena nad 40 000 Kč související s dokončenými investičními akcemi </t>
  </si>
  <si>
    <r>
      <rPr>
        <b/>
        <i/>
        <sz val="11"/>
        <rFont val="Arial"/>
        <family val="2"/>
        <charset val="238"/>
      </rPr>
      <t xml:space="preserve">Soudní náhrady
</t>
    </r>
    <r>
      <rPr>
        <i/>
        <sz val="11"/>
        <rFont val="Arial"/>
        <family val="2"/>
        <charset val="238"/>
      </rPr>
      <t xml:space="preserve">Soudní náhrady k </t>
    </r>
    <r>
      <rPr>
        <sz val="11"/>
        <rFont val="Arial"/>
        <family val="2"/>
        <charset val="238"/>
      </rPr>
      <t>rozsudkům soudů vzniklých v řízení (soudní přezkumy dle Soudního řádu správního). Stanovené dle ustanovení § 60 odst. 1 zákona č. 150/2002 Sb., soudního řádu správního.</t>
    </r>
  </si>
  <si>
    <t>3. Porady stavebních úřadů, úřadů územního plánování</t>
  </si>
  <si>
    <t>Výdaje na zajištění občerstvení  pro účastníky porad pro 38 stavebních úřadů a 13 úřadů územního plánování.</t>
  </si>
  <si>
    <t xml:space="preserve">7. Pohoštění v rámci prezentace kraje  a místních podnikatelů na konferencích, veletrzích a dalších akcích </t>
  </si>
  <si>
    <t xml:space="preserve">Členské příspěvky mezinárodním nevládním organizacím </t>
  </si>
  <si>
    <t>5. Pronájem - setkání KÚOK s úřady územního plánování a stavebními úřady</t>
  </si>
  <si>
    <t>Pronájem místností v případě konání výjezdních porad KUOK s úřady územního plánování a stavebními úřady.</t>
  </si>
  <si>
    <t>1. Zajištění provozu trafostanic v majetku OK velkoodběratelé trafostanic</t>
  </si>
  <si>
    <t xml:space="preserve">3. Zajištění poradenské činnosti v oblasti globálních grantů a kotlíkových dotací </t>
  </si>
  <si>
    <t>2. Překlady</t>
  </si>
  <si>
    <t>Členský příspěvek zájmovému sdružení OK4 Inovace</t>
  </si>
  <si>
    <t xml:space="preserve">Neinvestiční transfery nefinančním podnikatelským subjektům - právnickým osobám </t>
  </si>
  <si>
    <t xml:space="preserve">Položka zahrnuje především refundace pojistného (na sociální a zdravotní pojištění) jiným organizacím. </t>
  </si>
  <si>
    <t>2. Regionální centrum Olomouc, s. r .o., Olomouc - Smlouva č. 2008/0424/KŘ/DSM o zajištění služeb - budova RCO</t>
  </si>
  <si>
    <t xml:space="preserve">4. ČD Telematika, a.s., Praha - nájemní smlouva č. 2016/03037/OKŘ/DSM - centrální spisovna na Trocnovské ulici v Olomouci </t>
  </si>
  <si>
    <t>1. Veolia Energie ČR, a.s., Ostrava - Smlouva č. 2010/03881/KŘ/DSM o nájmu, provozování parovodní předávací stanice a dodávkách tepla a teplé vody - budova KÚOK</t>
  </si>
  <si>
    <t>2. Regionální centrum Olomouc, s.r.o., Olomouc - Smlouva č. 2008/0424/KŘ/DSM o zajištění služeb - budova RCO</t>
  </si>
  <si>
    <t xml:space="preserve">Plyn </t>
  </si>
  <si>
    <t>4. Regionální centrum Olomouc, s.r.o., Olomouc - Smlouva č. 2012/03819/KŘ/DSM o zajištění služeb pro zařízení datového centra (budova RCO)</t>
  </si>
  <si>
    <t>6. ČD Telematika, a.s., Praha - nájemní smlouva č. 2016/03037/OKŘ/DSM - centrální spisovna na Trocnovské ulici v Olomouci</t>
  </si>
  <si>
    <t xml:space="preserve">5. Střední škola železniční, technická a služeb, Šumperk - Smlouva č. 2015/03658/OKŘ/DSM - dohoda o užívání nebytových prostor a úhrada za služby </t>
  </si>
  <si>
    <t>Regionální centrum Olomouc, s.r.o., Olomouc - Smlouva č. 2008/0424/KŘ/DSM o zajištění služeb (jsou účtovány úhrady dle skutečně odebraných jednotek) - budova RCO.</t>
  </si>
  <si>
    <t xml:space="preserve">Úhrada poštovného včetně poplatků za časové razítko. </t>
  </si>
  <si>
    <t xml:space="preserve">2.  MERIT GROUP, a.s., Olomouc - Smlouva č. 2003/1070/OIT/DSM o poskytování telekomunikačních služeb </t>
  </si>
  <si>
    <t>3. CESNET, Praha - Smlouva č. 2015/02347/OIT/DSM o připojování, údržbě a provozování zařízení, úhrady za připojení, udržování a provozování telekomunikačních zařízení - INTERNET</t>
  </si>
  <si>
    <t>2. Regionální centrum Olomouc, s.r.o., Olomouc - Smlouva č. 2012/03818/KŘ/DSM, o nájmu zařízení datového centra - budova RCO</t>
  </si>
  <si>
    <t>3. Častulíková Marie, Jeseník - Smlouva o nájmu garáže v Jeseníku</t>
  </si>
  <si>
    <t>4.  Dopravní zdravotnictví, a.s., Praha - Smlouva č. 2004/1007/KŘ/DSM o nájmu pozemkové plochy</t>
  </si>
  <si>
    <t>1. Výdaje na semináře, školení, kurzy, workshopy, stáže - úředníci</t>
  </si>
  <si>
    <t>2. Výdaje na semináře, školení, kurzy, workshopy, stáže pro neúředníky</t>
  </si>
  <si>
    <t>3. Výdaje na semináře, školení, kurzy, workshopy, stáže - hromadné akce</t>
  </si>
  <si>
    <t>4. Jan Grézl, Sylva Grézlová - HARYSERVIS II, Olomouc - smlouva č. 2002/0232/SŘ/DSM, o zabezpečení úklidových prací</t>
  </si>
  <si>
    <t xml:space="preserve">Odbor informačních technologií </t>
  </si>
  <si>
    <t>ORJ - 06</t>
  </si>
  <si>
    <t xml:space="preserve">Programové vybavení </t>
  </si>
  <si>
    <t xml:space="preserve">3. požadavek OPŘPO - FAMA+/Inventarizace - modul Inventarizace umožní příspěvkovým organizacím porovnat evidenční stav majetku se stavem fyzickým, kdy stav fyzický je zjišťován pomocí snímačů čárového kódu (zefektivnění procesu inventarizace, úspora času, který musí příspěvkové organizace inventarizaci věnovat), požadavek zabezpečit licencepro 152 příspěvkových organizací </t>
  </si>
  <si>
    <t>4. požadavek OPŘPO - FAMA+/Prostorový pasport - modul Prostorový pasport umožní využívat příspěvkovým organizacím popisná metadata a grafické zobrazení pozemků, budov a příslušenství příspěvkových organizací, data získaná pasportizací (sociální PO) a zpracováním mapových podkladů (zpracováno OPŘPO), bez licencí nelze tato data PO využívat, požadavek zabezpečit licence pro 152 příspěvkových organizací</t>
  </si>
  <si>
    <t xml:space="preserve">Náklady spojené s dočasnými zábory pozemků pro realizaci staveb.  </t>
  </si>
  <si>
    <t xml:space="preserve">Náklady spojené s přípravou podkladů pro výkup pozemků - geometrické plány, posudky, právní služby apod. </t>
  </si>
  <si>
    <t>Odbor investic</t>
  </si>
  <si>
    <t>Odbor školství a mládeže</t>
  </si>
  <si>
    <t xml:space="preserve">1. Nákup materiálu pro potřeby odboru </t>
  </si>
  <si>
    <t xml:space="preserve">2. Talent Olomouckého kraje </t>
  </si>
  <si>
    <t>2. Zastupitelstvo mládeže Olomouckého kraje (dále jen ZMOK)</t>
  </si>
  <si>
    <t xml:space="preserve">Na nákup služeb a hrazení výdajů, např.výdaje související s organizací, spoluorganizací akcí zaměřených na aktivity s činností  ZMOK, účast v projektech tematicky zaměřených na mládež a s tím související tématiku.  </t>
  </si>
  <si>
    <t xml:space="preserve">3. Talent Olomouckého kraje </t>
  </si>
  <si>
    <t xml:space="preserve">Finanční prostředky budou použity na zajištění služeb spojených se slavnostním vyhlášením ocenění. </t>
  </si>
  <si>
    <t>1. Zastupitelstvo mládeže Olomouckého kraje</t>
  </si>
  <si>
    <t>3. Talent Olomouckého kraje</t>
  </si>
  <si>
    <t xml:space="preserve">Talent Olomouckého kraje </t>
  </si>
  <si>
    <t xml:space="preserve">Podpora programů škol a školských zařízení, které jsou zaměřeny na DVPP v oblasti primární prevence sociálně - patologických jevů </t>
  </si>
  <si>
    <t>Odbor sportu, kultury a památkové péče</t>
  </si>
  <si>
    <t>ORJ - 13</t>
  </si>
  <si>
    <t xml:space="preserve">Nákup materiálu pro potřeby odboru v oblasti kultury. </t>
  </si>
  <si>
    <t xml:space="preserve">Konzultační a poradenská činnost v oblasti památkové péče. </t>
  </si>
  <si>
    <t xml:space="preserve">Administrativní služby a propagace organizací v oblasti kultury.   
</t>
  </si>
  <si>
    <t>1. Pohoštění pro porady orgánů státní památkové péče</t>
  </si>
  <si>
    <t xml:space="preserve">Zahrnuje finanční prostředky na úhradu nákladů na pohoštění spojených s konáním pravidelných porad s řediteli a ekonomy příspěvkových organizací zřizovaných Olomouckým krajem v oblasti kultury.    </t>
  </si>
  <si>
    <t>2. Porady s řediteli a ekonomy</t>
  </si>
  <si>
    <t>§ 3419, seskupení pol. 51 - Neinvestiční nákupy a související výdaje</t>
  </si>
  <si>
    <t xml:space="preserve">1. Náklady související se zahraničními aktivitami Olomouckého kraje </t>
  </si>
  <si>
    <t xml:space="preserve">2. Prezentace OK v tištěných a on-line médiích </t>
  </si>
  <si>
    <t xml:space="preserve">Prezentace o turistických atraktivitách kraje a obou turistických regionech v tištěných a on-line médiích. Uvedená aktivita vychází z Akčního plánu Marketingové studie cestovního ruchu Olomouckého kraje na období 2014 - 2020.  </t>
  </si>
  <si>
    <t xml:space="preserve">3. Výstavy domácí i zahraniční, prezentace turistické nabídky kraje ve spolupráci s dalšími subjekty </t>
  </si>
  <si>
    <t>3.Nájemné prostor mimo KÚOK</t>
  </si>
  <si>
    <t xml:space="preserve">Prostředky rozpočtované na této položce zahrnují náklady za úhrady pronájmů prostor mimo KÚOK např. v rámci konání konference samospráv apod.  </t>
  </si>
  <si>
    <t>Prostředky rozpočtované na této položce zahrnují náklady za služby tajemníků klubů ZOK a na úhradu  smluv o poskytování poradenství.</t>
  </si>
  <si>
    <t>Položky rozpočtované na této položce zahrnují např. náklady spojené s konáním plesu OK (webhosting, webové prezentace apod.)</t>
  </si>
  <si>
    <t>1. Náklady spojené s financování občerstvení na akcích organizovaných odborem</t>
  </si>
  <si>
    <t>Prostředky rozpočtované na této položce zahrnují náklady na občerstvení na jednotlivých akcích realizovaných pro NNO.</t>
  </si>
  <si>
    <t>2. Náklady spojené s financování občerstvení na akcích organizovaných odborem</t>
  </si>
  <si>
    <t xml:space="preserve">Jedná se o průběžné zálohy na drobné výdaje spojené se zajištěním akcí a chodů sekretariátů členů vedení OK vyplácené přes pokladnu.    </t>
  </si>
  <si>
    <t>Plyn</t>
  </si>
  <si>
    <t>Odbor kancelář hejtmana</t>
  </si>
  <si>
    <t>Limit byl schválený ROK jako součást odboru kancelář ředitele. Odbor informačních technologií vznikl k 1.10.2017.</t>
  </si>
  <si>
    <t>d) Smlouva o revolvingovém úvěru s Komerční bankou, a.s. na spolufinacování evropských programů.</t>
  </si>
  <si>
    <t>e) Smlouva o úvěru s Komerční bankou, a.s. na kofinancování evropských programů.</t>
  </si>
  <si>
    <t>Limity schválené ROK 12.6.2017</t>
  </si>
  <si>
    <t>Mgr. Jiří Šafránek</t>
  </si>
  <si>
    <t>RNDr. Bc. Iveta Tichá</t>
  </si>
  <si>
    <t>Skutečnost 2015</t>
  </si>
  <si>
    <t>Skutečnost 2016</t>
  </si>
  <si>
    <t>Úhrada nákladů na zajištění péče o zvláště chráněná území</t>
  </si>
  <si>
    <t xml:space="preserve">Zákon č. 257/2001 Sb., (knihovní zákon). </t>
  </si>
  <si>
    <t>Neinvestiční transfery cizím příspěvkovým organizacím</t>
  </si>
  <si>
    <t>3. Regionální centrum Olomouc, s. r. o., Olomouc - Smlouva č. 2008/0424/KŘ/DSM o zajištění služeb - budova RCO</t>
  </si>
  <si>
    <t>Výdaje na konference - neúředníci a úředníci.</t>
  </si>
  <si>
    <t>Položka zahrnuje výdaje na úhradu soudních poplatků ze soudních sporů, úhrady advokátům a notářům (případy řešené OMPSČ).</t>
  </si>
  <si>
    <t>2. Podlimitní věcná břemena do 40 000 Kč</t>
  </si>
  <si>
    <t>3a</t>
  </si>
  <si>
    <t>3b</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</si>
  <si>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</si>
  <si>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Soudní náhrady památkové péče.</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</si>
  <si>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t>
  </si>
  <si>
    <t>Zajištění provozu sítě Krize, která je realizována od roku 2003, finanční prostředky budou po schválení v ZOK převedeny HZS OK formou daru.</t>
  </si>
  <si>
    <t>Prostředky rozpočtované na této položce zahrnují náklady spojené s opravami či údržbou věcí a tech. prostředků využívaných při konání akcí pořádaných odborem (např. na opravy propagačního stánku OK).</t>
  </si>
  <si>
    <t>Smlouva o dílo - na poskytování služeb v oblasti bezpečnosti a ochrany zdraví při práci, požární ochrany a ochrany životního prostředí pro PO v oblasti kultury.</t>
  </si>
  <si>
    <t xml:space="preserve">Smlouva o dílo - na poskytování služeb v oblasti bezpečnosti a ochrany zdraví při práci, požární ochrany a ochrany životního prostředí pro PO v oblasti zdravotnictví. </t>
  </si>
  <si>
    <t>Smlouva o dílo - na poskytování služeb v oblasti bezpečnosti a ochrany zdraví při práci, požární ochrany a ochrany životního prostředí pro PO v sociální oblasti.</t>
  </si>
  <si>
    <t>Rezerva na případné odvody v rámci porušení rozpočtové kázně.</t>
  </si>
  <si>
    <t xml:space="preserve">4. Zajištění provozu Turistického informačního portálu Olomouckého kraje (provozní a obsahový servis) </t>
  </si>
  <si>
    <t xml:space="preserve">5. Seniorské cestování </t>
  </si>
  <si>
    <t>vedoucí odboru kancelář hejtmana</t>
  </si>
  <si>
    <t>Prostředky rozpočtované na této položce zahrnují náklady za občertsvení na tiskových konferencí a na další akce pořádané pro novináře, příp. s účastí novinářů.</t>
  </si>
  <si>
    <r>
      <t>3. Střední škola železniční, technická a služeb, Šumperk - Smlouva č.</t>
    </r>
    <r>
      <rPr>
        <sz val="10"/>
        <rFont val="Arial"/>
        <family val="2"/>
        <charset val="238"/>
      </rPr>
      <t xml:space="preserve"> </t>
    </r>
    <r>
      <rPr>
        <sz val="11"/>
        <rFont val="Arial"/>
        <family val="2"/>
        <charset val="238"/>
      </rPr>
      <t>2015/03658/OKŘ/DSM, dohoda o užívání nebytových prostor a úhrada za služby</t>
    </r>
  </si>
  <si>
    <t>6. V návrhu rozpočtu je ponechána částka, která bude použita na zajištění prostor na školení, semináře, poskytování metodické pomoci zaměstnancům KÚOK, obcím a příspěvkovým organizacím</t>
  </si>
  <si>
    <t>7. ČD Telematika, a.s., Praha - nájemní smlouva č. 2016/03037/OKŘ/DSM - centrální spisovna na Trocnovské ulici v Olomouci</t>
  </si>
  <si>
    <t>Platy a podobné související výdaje</t>
  </si>
  <si>
    <t>Neinvestiční transfery veřejnoprávním subjektům a mezi peněžními fondy téhož subjektu a platby daní</t>
  </si>
  <si>
    <t xml:space="preserve">Dle vyhlášky č. 125/1993 Sb., kterou se stanoví podmínky a sazby zákonného pojištění odpovědnosti zaměstnavatele za škodu při pracovním úraze nebo nemoci z povolání, ve znění pozdějších předpisů (4,2 ‰). </t>
  </si>
  <si>
    <t>Nákup příručních lékárniček na pracovištích, do služebních vozidel a jejich vybavení.</t>
  </si>
  <si>
    <t>Neinvestiční transfery a související platby do zahraničí</t>
  </si>
  <si>
    <t>§ 3636, seskupení pol. 55 - Neinvestiční transfery a související platby do zahraničí</t>
  </si>
  <si>
    <t>§ 6113, seskupení pol. 50 - Platy a podobné související výdaje</t>
  </si>
  <si>
    <t>§ 6113, seskupení pol. 53 - Neinvestiční transfery veřejnoprávním subjektům a mezi peněžními fondy téhož subjektu a platby daní</t>
  </si>
  <si>
    <t>§ 6330, seskupení pol. 53 - Neinvestiční transfery veřejnoprávním subjektům a mezi peněžními fondy téhož subjektu a platby daní</t>
  </si>
  <si>
    <t>§ 6172, seskupení pol. 50 - Platy a podobné související výdaje</t>
  </si>
  <si>
    <t>§ 6172, seskupení pol. 53 - Neinvestiční transfery veřejnoprávním subjektům a mezi peněžními fondy téhož subjektu a platby daní</t>
  </si>
  <si>
    <t>§ 3639, seskupení pol. 53 - Neinvestiční transfery veřejnoprávním subjektům a mezi peněžními fondy téhož subjektu a platby daní</t>
  </si>
  <si>
    <t xml:space="preserve">3. Prezentace kraje na konferencích a veletrzích za účelem propagace investičních příležitostí, rozvojových ploch, průmyslových zón apod. </t>
  </si>
  <si>
    <t xml:space="preserve">4. Služby spojené s organizací soutěže Podnikatel roku 2018 Olomouckého kraje </t>
  </si>
  <si>
    <t>§ 3299, seskupení pol. 53 - Neinvestiční transfery veřejnoprávním subjektům a mezi peněžními fondy téhož subjektu a platby daní</t>
  </si>
  <si>
    <t>§ 3541, seskupení pol. 53 - Neinvestiční transfery veřejnoprávním subjektům a mezi peněžními fondy téhož subjektu a platby daní</t>
  </si>
  <si>
    <t>§ 3792, seskupení pol. 53 - Neinvestiční transfery veřejnoprávním subjektům a mezi peněžními fondy téhož subjektu a platby daní</t>
  </si>
  <si>
    <t>§ 3314, seskupení pol. 53 - Neinvestiční transfery veřejnoprávním subjektům a mezi peněžními fondy téhož subjektu a platby daní</t>
  </si>
  <si>
    <t>§ 3315, seskupení pol. 53 - Neinvestiční transfery veřejnoprávním subjektům a mezi peněžními fondy téhož subjektu a platby daní</t>
  </si>
  <si>
    <t>§ 3544, seskupení pol. 53 - Neinvestiční transfery veřejnoprávním subjektům a mezi peněžními fondy téhož subjektu a platby daní</t>
  </si>
  <si>
    <t xml:space="preserve">Zajištění provozu Turistického informačního portálu Olomouckého kraje (provozní a obsahový servis) na sdružení cestovního ruchu (J-SCR:430 tis. Kč a SM-SCR:430 tis. Kč), která budou provádět obsahovou správu portálu. Uvedená aktivita je součástí Akčního plánu Programu rozvoje cestovního ruchu Olomouckého kraje na období 2014 - 2020.  </t>
  </si>
  <si>
    <t>§ 5511, seskupení pol. 53 - Neinvestiční transfery veřejnoprávním subjektům a mezi peněžními fondy téhož subjektu a platby daní</t>
  </si>
  <si>
    <t>Prostředky rozpočtované v této položce zahrnují náklady na prodloužení domény www.ples-ok.cz a provoz jiných domén spojených s akcemi OK.</t>
  </si>
  <si>
    <t xml:space="preserve">Úhrada na základě Základní smlouvy schválené usnesením Zastupitelstva Olomouckého kraje UZ 10/3/2006 ze dne 25.5.2006, uzavřené s Ministerstvem kultury ČR </t>
  </si>
  <si>
    <t>§ 3532, seskupení pol. 51 - Neinvestiční nákupy a související výdaje</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</si>
  <si>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</si>
  <si>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</si>
  <si>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Položka zahrnuje výdaje na nákup dálničních známek (včetně zahraničních při zahraničních služebních cestách) pro služební vozidla KÚOK.</t>
  </si>
  <si>
    <t>f) Smlouva o úvěru s PPF bankou, a.s. na financování investic a oprav.</t>
  </si>
  <si>
    <t>Schválený rozpočet 2018</t>
  </si>
  <si>
    <t>Návrh rozpočtu 2019</t>
  </si>
  <si>
    <t>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2019 nárok na přidělení nebo obnovu stejnokroje 7 zaměstnanců.  V roce 2019 Ministerstvo zemědělství hodlá obměnit všechny typy používaných stejnokrojů. Z důvodu pořízení kompletních nových typů stejnokrojů je pro rok 2019 jednorázově nárokovaná vyšší částka než v předchozích letech, kdy docházelo pouze k obměně jednotlivých stejnokrojových součástí.</t>
  </si>
  <si>
    <t>1. Úhrada nákladů spojených s organizací chovatelských přehlídek pro hodnocení kvality chované a kontrolou ulovené zvěře - § 59 odst. 2 písm. b) zákona č. 449/2001Sb., o myslivosti. V současnosti je na území kraje vymezeno krajským úřadem 19 oblastí chovu zvěře.</t>
  </si>
  <si>
    <t>2. Úhrada části nákladů spojených s konáním 6.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2017 a 2018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t>
  </si>
  <si>
    <t xml:space="preserve">Poradenství, analýzy a studie zpracovávané externími experty a organizacemi pro potřebu zabezpečení výkonu státní správy a samosprávy, v oblasti vodního hospodářství. Aktualizace Databáze ochranných pásem vodních zdrojů na území OK včetně grafických a vektorových vrstev pro zachování její aktuálnosti. </t>
  </si>
  <si>
    <t>§ 2399, seskupení pol. 59 - Ostatní neinvestiční výdaje</t>
  </si>
  <si>
    <t xml:space="preserve">Zabezpečení konání porad kraje a obcí organizovaných na jednotlivých úsecích státní správy v gesci odboru. </t>
  </si>
  <si>
    <t xml:space="preserve">Úhrada nákladů na zpracování plánů péče o zvláště chráněná území - přírodní rezervace, přírodní památky. Jedná se o přenesenou působnost kraje (ust. § 77a odst. 4 písm. e)  zákona č. 114/1992 Sb.). Důvodem navýšení oproti roku 2017 je skutečnost, že v roce 2018 budou dopracovány konečné verze plánů péče zadaných v roce 2017 v objemu cca 163 tis. Kč. Dalším důvodem je nutnost zadání zpracování nových plánů péče o území vyhlášená v minulosti, u kterých jsou navrhovány změny a úpravy.  </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</si>
  <si>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</si>
  <si>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b) integrované prevence - úhrada nákladů za zpracování stanovisek odborně způsobilou osobou k předloženým žádostem o integrované povolení (ust. §. 11 zákona č. 76/2002 Sb., o integrované prevenci a omezování znečišťování),</t>
  </si>
  <si>
    <t xml:space="preserve">c) prevence závažných havárií - úhrada nákladů na zpracování posudku k provozovatelem objektu předložené bezpečnostní dokumentaci ke schválení.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Zákon zavádí povinnost zpracování posudku k provozovatelem předložené bezpečnostní dokumentaci ke schválení. </t>
  </si>
  <si>
    <t>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Zákon dále zavádí povinnost provozovateli objektu uhradit správní poplatek za přijetí žádosti o schválení bezpečnostní dokumentace a vydání závazného stanoviska podle tohoto zákona. V důvodové zprávě k zákonu (sněmovní tisk 399/0)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Zvýšené výdaje tedy budou v tomto případě kraji ze 100 % nahrazeny příjmy ze správních poplatků za přijetí žádosti.</t>
  </si>
  <si>
    <t>Platy zaměstnanců v pracovním poměru vyjma zaměstnanců na služebních místech</t>
  </si>
  <si>
    <t xml:space="preserve">Dle zákona č. 589/1992 Sb., o pojistném na sociální zabezpečení a příspěvku na státní politiku zaměstnanosti, ve znění pozdějších předpisů (25‰). </t>
  </si>
  <si>
    <t xml:space="preserve">Nákup ochranných pracovních pomůcek podle pracovněprávních předpisů a Vnitřního předpisu Krajského úřadu Olomouckého kraje č. VP 9/2015 - určeno pro zaměstnance jednotlivých odborů.                   </t>
  </si>
  <si>
    <t>2. Nákup odborných publikací pro potřeby zaměstnanců KÚOK</t>
  </si>
  <si>
    <t xml:space="preserve">1. Nákupy spotřebního materiálu - elektromateriál, razítka, polymery, sanitární prostředky </t>
  </si>
  <si>
    <t>3. Nákup tonerů pro jednotlivé odbory KÚOK</t>
  </si>
  <si>
    <t>4. Nákup kancelářských potřeb pro potřeby zaměstnanců KÚOK</t>
  </si>
  <si>
    <t>5. Nákup kancelářského papíru pro jednotlivé odbory KÚOK</t>
  </si>
  <si>
    <t>Pohonné hmoty jsou čerpány prostřednictvím karet CCS. Návrh rozpočtu vychází z reality roku 2018.</t>
  </si>
  <si>
    <t>1. O2 Czech Republic, a.s. Praha - Smlouva č. 2017/03029/OKŘ/DSM - poskytování telekomunikačních služeb (telefonní hovory, služby IP VPN, referenční čísla za služby ISDN)</t>
  </si>
  <si>
    <t>4. Dodavatel bude znám dle výsledků výběrového řízení - poskytování veřejné služby elektronických komunikací (mobilní hovory) - předpoklad navýšení ceny</t>
  </si>
  <si>
    <t xml:space="preserve">1. Úhrada za bankovní poplaty </t>
  </si>
  <si>
    <t xml:space="preserve">1. Kooperativa pojišťovna, a. s., Praha - Rámcová pojistná smlouva na cestovní pojištění č. 2015/01091/OKŘ/DSM - cestovní pojištění zaměstnanců KÚOK </t>
  </si>
  <si>
    <t>2. Česká pojišťovna a. s., Praha - Smlouva č. 2017/03667/OPŘPO/DSM - kolektivní pojištění odpovědnosti z výkonu povolání</t>
  </si>
  <si>
    <t>5. LARGO PCO s.r.o., Olomouc - smlouva č. 2007/2186/KŘ/DSM - přenos poplachových zpráv</t>
  </si>
  <si>
    <t>1. Platby na základě uzavřených objednávek - posuzování neopravitelnosti DHDM před pořízením nových předmětů, revizní zprávy vyplývající z revizí technologických zařízení, ostatní konzultace a poradenství, znalecké posudky</t>
  </si>
  <si>
    <t>2. Platby na základě uzavřených objednávek - znalecké posudky (veřejné zakázky)</t>
  </si>
  <si>
    <t xml:space="preserve">1. STARMON s.r.o., Choceň - Smlouva č. 2012/03811/KŘ/DSM  o poskytování technické podpory </t>
  </si>
  <si>
    <t>2. Další  výdaje na udržovací poplatky, legislativní update, aktulizace počítačových programů - GPS.</t>
  </si>
  <si>
    <t xml:space="preserve">1. Náklady spojené s výběrovým řízením - centrální adresa, vícetisky, komoditní burza, opakovaná zadávací řízení apod. </t>
  </si>
  <si>
    <t>2. Regionální centrum Olomouc, s.r.o. - smlouva č. 2008/0424/KŘ/DSM, o zajištění služeb</t>
  </si>
  <si>
    <t>3. Jan Grézl, Sylva Grézlová - HARYSERVIS II, Olomouc - smlouva č. 2004/334/KŘ/DSM, o zabezpečení úklidových prací</t>
  </si>
  <si>
    <t>4. Jan Grézl, Sylva Grézlová - HARYSERVIS II, Olomouc - smlouva č. 2005/0417/KŘ/DSM, o zabezpečení úklidových prací (16. NP)</t>
  </si>
  <si>
    <t>5. Edenred CZ s.r.o., 110 00 Praha - smlouva č. 2016/04952/OKŘ/DSM  (obchodní smlouva na závodní stravování)</t>
  </si>
  <si>
    <t>6. S.O.S., a.s., Olomouc  - smlouva č. 2002/0211/SŘ/DSM, o poskytování služeb včetně dodatků (ostraha budovy KÚOK)</t>
  </si>
  <si>
    <t>7. GRASO, a.s., Olomouc - smlouva č. 2004/0335/KŘ/DSM, o střežení objektu včetně dodatků (ostraha budovy RCO)</t>
  </si>
  <si>
    <t>8. ČD Telematika, a.s., Praha - nájemní smlouva č. 2016/03037/OKŘ/DSM - centrální spisovna na Trocnovské ulici v Olomouci</t>
  </si>
  <si>
    <t>9. Statutární město Olomouc - smlouva č. 2003/1201/KŘ/DSM, o užívání podzemního parkoviště</t>
  </si>
  <si>
    <t xml:space="preserve">10. Ing. Jiří Klimíček, Olomouc - smlouva č. 2018/03683/OKŘ/DSM, o poskytování poradenství a služeb v oblasti bezpečnosti práce a požární ochrany </t>
  </si>
  <si>
    <t xml:space="preserve">12. Česká tisková kancelář, Praha - smlouva č. 2003/0489/KH/DSM, o dodávání zpravodajského servisu ČTK </t>
  </si>
  <si>
    <t>13. ANOPRESS Praha - smlouva č. 2008/0426/KH/DSM - monitoring OFF-LINE</t>
  </si>
  <si>
    <t xml:space="preserve">15. Střední odborná škola a Střední odborné učiliště strojírenské a stavební Jeseník - dohoda č. 2010/00187/KŘ/DSM, o užívání nebytových prostor - DP Jeseník </t>
  </si>
  <si>
    <t>16. Střední škola železniční, technická a služeb, Šumperk - dohoda č. 2015/03658/OKŘ/DSM, o užívání nebytových prostor - DP Šumperk</t>
  </si>
  <si>
    <t>17. Dopravní zdravotnictví a.s., Praha - smlouva č. 2012/02004/KŘ/DSM, o závodní preventivní péči</t>
  </si>
  <si>
    <t>18. Projektová dokumentace na výměnu oken na budově KÚOK</t>
  </si>
  <si>
    <t>19. Revize - klimatizace, UPS, hasicí zařízení s argonitem, ruční hasicí přístroje, hydranty, suchovod, EZS přenos, rozvaděče, nouzové osvětlení, diesel, elektroinstalace, venkovní šachta, sprinklery, vzduchotechnika</t>
  </si>
  <si>
    <t>20. Ostatní úhrady nasmlouvané na objednávky - inzerce, poplatky za televizní přijímače, rozhlas, mytí oken v budovách KÚOK a RCO, autoprovoz (myčka), úklid kancelářských prostor nad rámec uzavřených smluv, kurýrní služba, mytí žaluzií, výroba informačního systému aj.</t>
  </si>
  <si>
    <t>1. AUTO ČECHÁK s.r.o., Praha - Smlouva č. 2016/00400/OPŘPO/DSM, rámcová smlouva o dílo - výdaje na servis a opravy služebních vozidel, záruční a pozáruční opravy služebních vozidel (návrh rozpočtu vychází z reality roku 2018)</t>
  </si>
  <si>
    <t xml:space="preserve">2.  DIGITAL TELECOMMUNICATIONS, spol. s r.o., Ostrava - smlouva č. 2012/01347/KŘ/DSM - servisní smlouva na telefonní ústřednu </t>
  </si>
  <si>
    <t>3. SITEL, spol. s r.o., Praha - smlouva č. 2003/1081/KŘ/DSM, o provádění servisních služeb na slaboproudých systémech</t>
  </si>
  <si>
    <t>5. TRADE FIDES, a.s. Brno - Smlouva č. 2011/03705/KŘ/DSM, o pozáručním servisu na objektovém zařízení LATIS</t>
  </si>
  <si>
    <t>6. Výměna kamerového systému v budově KÚOK</t>
  </si>
  <si>
    <t xml:space="preserve">7. Oprava střechy nad kongresovým sálem v budově KÚOK </t>
  </si>
  <si>
    <t>8. Oprava dlažby na chodbách v budově KÚOK</t>
  </si>
  <si>
    <t>9. Výměna stěn dřevosklo ve vstupní hale budovy KÚOK za stěny hliníksklo</t>
  </si>
  <si>
    <t>10. Výměna ústředny EPS (požární signalizace) v budově KÚOK</t>
  </si>
  <si>
    <t xml:space="preserve">Vzhledem k čerpání roku 2018 navrhujeme výši položky náhrady pro rok 2019 ponechat ve stejné výši.     </t>
  </si>
  <si>
    <t xml:space="preserve">Pro rok 2019 navrhujeme příděl ve výši 4 % z hrubých vyplacených mezd.             </t>
  </si>
  <si>
    <t xml:space="preserve">2. Úhrada nájemného v souvislosti s vypořádáním dokončených investičních akcí Olomouckého kraje. Položka je navrhována ve výši 100 tis. Kč, což odpovídá 100% schválených prostředků nárokovaných v roce 2018 a nově zahrnuje platby nájmů, které byly do roku 2018 hrazeny z rozpočtu Olomouckého kraje. </t>
  </si>
  <si>
    <t>1. Nájemné za pronájem pozemků v souvislosti s majetkoprávním vypořádáním investičních akcí Olomouckého kraje.</t>
  </si>
  <si>
    <t xml:space="preserve">Položka zahrnuje zejména výdaje na základě uzavřené smlouvy s AK Ritter – Šťastný a dále pak veškeré výdaje na úhradu znaleckých posudků, geometrických plánů v souvislosti s realizací jednotlivých dispozic s nemovitým majetkem. </t>
  </si>
  <si>
    <t>Finanční prostředky z této položky budou použity na úhradu znaleckých posudků a geometrických plánů souvisejících s realizací dokončených investičních akcí Olomouckého kraje a jsou pořizovány ve výši 100% rozpočtu roku 2018.</t>
  </si>
  <si>
    <t xml:space="preserve">Tato položka je zřízena pro úhradu poplatků za ověřování listin, podpisů, případně poštovních poplatků organizacím, a dále na výdaje za soudní poplatky. </t>
  </si>
  <si>
    <t xml:space="preserve">Výdaje na této položce budou použity na úhradu věcných břemen souvisejících s dokončenými investičními akcemi a nepřesahujících hodnotu 40 000,00 Kč (dle vyhlášky č. 410/2009 Sb., § 14 odst. 6 bod c). Výše navrhovaných prostředků představuje 100% schválené částky z roku 2018. </t>
  </si>
  <si>
    <t xml:space="preserve">Položka Podlimitní věcná břemena je rozpočtována na úhradu věcných břemen v hodnotě do 40 000,00 Kč, kam podle vyhlášky č. 410/2009 Sb., § 14 odst. 6 bod c) patří. </t>
  </si>
  <si>
    <t xml:space="preserve">1. Nabytí pozemku v k.ú. Čechy pod Kosířem do hospodaření Vlastivědného muzea v Olomouci </t>
  </si>
  <si>
    <t xml:space="preserve">Prostředky z této položky budou použity v souvislosti s nabytím pozemku parc. č. 2005 ost. pl. o výměře 3 043 m2 v k.ú. a obci Čechy pod Kosířem z vlastnictví obce Čechy pod Kosířem, IČ: 00288128, do vlastnictví Olomouckého kraje, do hospodaření Vlastivědného muzea v Olomouci, příspěvkové organizace. Předmětný pozemek ve vlastnictví obce Čechy pod Kosířem se nachází v areálu zámeckého parku v k.ú. a obci Čechy pod Kosířem. Zámek a převážná většina pozemků nacházejících se v areálu zámeckého parku o celkové výměře 188 389 m2 jsou ve vlastnictví Olomouckého kraje, v hospodaření Vlastivědného muzea v Olomouci, příspěvkové organizace. Vzhledem k tomu, že je žádoucí sjednotit vlastnictví nemovitostí v celém areálu zámeckého parku, odbor majetkový, právní a správních činností na základě a v intencích usnesení Komise pro majetkoprávní záležitosti Rady Olomouckého kraje jedná s obcí Čechy pod Kosířem o odkoupení pozemku parc. č. 2005 ost. pl. o výměře 3 043 m2 v k.ú. a obci Čechy pod Kosířem za dohodnutou kupní cenu, která bude sjednána maximálně ve výši ceny stanovené znaleckým posudkem. </t>
  </si>
  <si>
    <t xml:space="preserve">Touto položkou pořizuje OMPSČ finanční prostředky spojené s majetkoprávním vypořádáním pozemků u dokončených investičních staveb Olomouckého kraje. Rozpočtová položka s tímto ORGem se objevuje při přípravě rozpočtu u ORJ 04 podruhé, uvedené prostředky byly v minulých letech čerpány prostřednictvím OI.  </t>
  </si>
  <si>
    <t>4. Majetkoprávní vypořádání odkupu pozemků pod silnicemi II. a III. třídy</t>
  </si>
  <si>
    <t>Finanční prostředky na této položce budou použity zejména na majetkoprávní vypořádání odkupů pozemků pod silnicemi II. a III. třídy z vlastnictví třetích osob do vlastnictví Olomouckého kraje, dále pak na majetkoprávní vypořádání na základě podnětu společností ÚSOVSKO a.s. a ÚSOVSKO AGRO s.r.o., kde by Olomoucký kraj měl odkoupit celkem 9 281 m2 silničních pozemků. V současné době již vlastníci pozemků požadují po Olomouckém kraji uzavření nájemních smluv na předmětné pozemky a rovněž náhradu za bezesmluvní užívání pozemků v minulých letech.V neposlední řadě budou prostředky z této položky použity k pořízení pozemků, potřebných pro činnost příspěvkových organizací Olomouckého kraje.</t>
  </si>
  <si>
    <t xml:space="preserve">Výdaje položky tvoří především odměny členům Výborů ZOK a Komisí ROK. Návrh položky je oproti roku 2018 upraven s ohledem na připravované změny v legislativě - Nařízení vlády o výši odměn členů zastupitelstev územních samosprávných celků. </t>
  </si>
  <si>
    <t xml:space="preserve">Náklady na vyplacení odměn členům Zastupitelstva Olomouckého kraje, a to uvolněným i neuvolněným, (členové ZOK - předsedové výborů, komisí, členové výborů a komisí, členové ROK). Návrh položky je upraven s ohledem na připravované změny v legislativě - Nařízení vlády o výši odměn členů zastupitelstev územních samosprávných celků.  </t>
  </si>
  <si>
    <t xml:space="preserve">Z této položky je hrazen poplatek za licenční smlouvu org. OSA (jedná se o předpokládanou cenu s ohledem na inflační koeficient r. 2018 s minimální fin. rezervou v řádu stovek korun). Již pro rok 2018 byla ze strany OSA snaha o navýšení poplatku. Nyní ponecháváme výši položky s nastavením koeficientu platného pro rok 2018. Ustanovení licenční smlouvy pro rok 2019 bude ještě předmětem jednání.  </t>
  </si>
  <si>
    <t xml:space="preserve">Prostředky určené na dovybavení lékárniček v kancelářích asistentek uvolněných členů ZOK a autolékárniček ve služebních vozidlech určených pro vedení OK - jedná se o pravidelné obměny obsahu dle doby použitelnosti.   </t>
  </si>
  <si>
    <t xml:space="preserve">Na této položce jsou plánovány výdaje za nákup novin a časopisů, případně papírových knih pro členy zastupitelstva OK - cena stanovena s ohledem na očekávané čerpání v roce 2018 a předpokladu 2019.   </t>
  </si>
  <si>
    <t xml:space="preserve">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rychlovarné konvice, mikrovlnky, rádia, telefony, .....).  </t>
  </si>
  <si>
    <t xml:space="preserve">Prostředky rozpočtované na této položce jsou určeny pro úhradu výdajů za kancelářské potřeby členů zastupitelstva (včetně uvolněných členů, vybavení klubů, potřeby pro vybavení kuchyněk členů vedení - ubrousky, papírové tácky...), tisk prvků grafického manuálu (hlavičkové papíry, obálky, vizitky..). Dále je zde i poplatek za knihařské práce - (archivace materiálů ze zastupitelstva a rady). </t>
  </si>
  <si>
    <t xml:space="preserve">Na této položce jsou čerpány výdaje za tel. služby pro členy zastupitelstva a poslanecké kluby (pevné linky), za provoz mobilních telefonů členů zastupitelstva (vedení) a datových karet do NTB, tabletů členů ZOK (uvolněných i neuvolněných) apod. Předpokláídá se nárůst cen s ohledem na VŘ a aktuálních cen u operátorů pro právnické osoby. 
</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</si>
  <si>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   </t>
  </si>
  <si>
    <t xml:space="preserve">Požadavek do rozpočtu u této položky vychází z rozpočtu roku 2002-2018 při praktické nemožnosti stanovení přesné výše této položky pro rok 2019. Na položce jsou nárokovány i prostředky pro možné úhrady konferenčních poplatků zástupců Olomouckého kraje na zahraničních konferencích.    </t>
  </si>
  <si>
    <t xml:space="preserve">Jedná se o nákup hodnotných dárkových předmětů (v pořizovací ceně nad 3 000,- Kč u jednotlivých případů) typických pro Českou republiku a Olomoucký kraj (sklo, grafické listy apod.), které budou použity jako dary pro oficiální zahraniční návštěvy.   </t>
  </si>
  <si>
    <t>Poskytnutí finančního daru prvnímu narozenému občánku kraje v roce 2019.</t>
  </si>
  <si>
    <t xml:space="preserve">Výdaje za FKSP členů zastupitelstva (vedení OK) byly nárokovány dle informací OŘLZ OKŘ (4% z objemu mzdových prostředků). V případě potřeby bude částka na této položce upravena během roku 2019 rozpočtovou změnou.  </t>
  </si>
  <si>
    <t xml:space="preserve">Jedná se o úhradu objednaných příkazových bloků dodavateli, vychází se z údajů pro rok 2018. </t>
  </si>
  <si>
    <t>Prostředky rozpočtované na této položce zahrnují náklady na dotisk stávajících propagačních materiálů (100 tis. Kč) a na propagační předměty (100 tis. Kč) pro prezentaci kraje na veletrzích cestovního ruchu. Dále jsou zde rozpočtovány prostředky na zhotovení nových propagačních materiálů OK (550 tis. Kč). Zhotovení propagačních materiálů bude upřesněno v edičním plánu na rok 2019. Prostředky rozpočtované na této položce zahrnují také náklady na společnou tvorbu propagačních materiálů se sousedními kraji. Pokračování spolupráce mezi moravskými kraji (OK, ZK, MSK a JMK) z let 2005-2018 (300 tis. Kč). Uvedené aktivity vychází z Akčního plánu Programu rozvoje cestovního ruchu Olomouckého kraje na období 2014 - 2020. ÚZ 153.</t>
  </si>
  <si>
    <t xml:space="preserve">Uvedená aktivita na podporu domácího cestovního ruchu úspěšně proběhla v letech 2008 až 2017 (vyjma roku 2009). V roce 2019 je předpoklad uskuteční celkem cca 70 zájezdů za účasti cca 3000 seniorů. Uvedená aktivita je součástí Akčního plánu Programu rozvoje cestovního ruchu Olomouckého kraje na období 2014-2020.   </t>
  </si>
  <si>
    <t xml:space="preserve">Na této položce jsou zahrnuty  náklady na realizaci veletrhů (pronájem prostor a sektorů vč. grafického zpracování, technické přípojky, atd.) a na zajištění roadshow na podporu letní a zimní sezony (cca 10 jednodenních prezentací v ČR, Slovensku a Polsku, v místech s větší kumulací lidí - nákupní centra, nádraží apod.). Dále je třeba zajistit aktivity, které vychází z nabídek ostatních spolupracujících subjektů CR, akcí ve spolupráci s moravskými kraji v důležitých zdrojových trzích - ČR, Slovensko, Polsko, Německo, Rakousko,Itálie, východní trhy apod. Na této položce jsou také rozpočtovány akce, mající za cíl zajistit větší propagaci turistického potenciálu Olomouckého kraje, setkání turistických informačních center Olomouckého kraje … Navrhované akce jsou v souladu s cílem Olomouckého kraje - intenzivnější využití turistického potenciálu Olomouckého kraje. Dále je zde zahrnuto zabezpečení aktualizace fotobanky, společných prezentací se statutárním městem Olomouc, sdruženími cestovního ruchu a dále dle rozhodnutí vedení kraje. Uvedené aktivity vychází z Akčního plánu Marketingové studie cestovního ruchu Olomouckého kraje na období 2014 - 2020.  
</t>
  </si>
  <si>
    <t xml:space="preserve">Prostředky rozpočtované na této položce zahrnují náklady na členský příspěvek pro sdružení Jeseníky - Sdružení cestovního ruchu na rok 2019. (Vazba na projekt "Projekt organizace cestovního ruchu (destinačního managementu) v Olomouckém kraji" (schváleno usnesením ROK č. UR/25/76/2005 a usnesením ZOK č. UZ/7/56/2005). Uvedená aktivita je součástí Akčního plánu Programu rozvoje cestovního ruchu Olomouckého kraje na období 2014-2020 - UZ 400. </t>
  </si>
  <si>
    <t xml:space="preserve">Prostředky rozpočtované na této položce zahrnují náklady na podporu medializace Olomouckého kraje (dříve smlouvy s TV Morava, ZZIP, TV Přerov) Dle požadavku vedení OK bude smluvně řešena nová podoba zajištění medializace Olomouckého kraje od 1. 1. 2019, dále z této položky budou hrazeny náklady na propagační kampaně v rádiích - UZ 154.  </t>
  </si>
  <si>
    <t xml:space="preserve">Prostředky rozpočtované na této položce zahrnují částečné náklady v rámci uzavřené smlouvy č. 2018/01984/OKH/DSM (krajské periodikum-měsíčník Olomouckého kraje) náklady v rámci publikační a propagační činnosti OK (např. případné přílohy ke krajskému  periodiku, inzerce apod.) a na náklady za komunikační kampaně. Smlouva na tisk měsíčníku je uzavřena do 06/2021 -UZ 154. </t>
  </si>
  <si>
    <t xml:space="preserve">Prostředky rozpočtované na této položce zahrnují náklady  spojené s projektem Digitální povodňový plán Olomouckého kraje (DPP OK), projekt splnil podmínky přijatelnosti i podmínky věcného hodnocení. Projekt bude financován z Operačního programu ŽP, Zlepšování kvality vody a snižování rizika povodní. Z vlastních finančních zdrojů bude proplacen neveřejný přístup do databáze a v dalším období aktualizace DPP (OdKŘ). </t>
  </si>
  <si>
    <t>§ 5273, seskupení pol. 50 - Platy a podobné související výdaje</t>
  </si>
  <si>
    <t xml:space="preserve">Prostředky rozpočtované na této položce zahrnují náklady  spojené s případným pořízením OOPP v  souladu s Metodickým postupem č. 1/2013/KH o "Poskytování OOPP členům Bezpečnostní rady Olomouckého kraje (OdKŘ).
</t>
  </si>
  <si>
    <t xml:space="preserve">Prostředky rozpočtované na této položce zahrnují náklady spojené s výdaji na nákup odborné publikace pro potřeby krizového řízení (OdKŘ). </t>
  </si>
  <si>
    <t xml:space="preserve">Prostředky rozpočtované na této položce zahrnují náklady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(OdKŘ) </t>
  </si>
  <si>
    <t>Na této výdajové položce jsou rozpočtovány prostředky pro možnost pořízení DHM pro sekretariát hejtmana a odboru kancelář hejtmana.</t>
  </si>
  <si>
    <t xml:space="preserve">Prostředky rozpočtované na této položce jsou alokovány na úhrady pronájmů prostor při akcích Olomouckého kraje - např. Velikonoční zajíček, Mikulášská besídka, Vánoce OK, Ples OK, Sportovec roku, Pedagog roku, Ocenění zasloužilých trenérů, předávání Zlatých křížů, Váleční veteráni, Ceny OK v oblasti cestovního ruchu apod. Dále pronájmy prostor na Moravské dopravní fórum a konferenci Střední Morava křižovatka dopravních a ekonomických zájmů - UZ 151.   
</t>
  </si>
  <si>
    <t xml:space="preserve">Položky rozpočtované na této položce zahrnují zejména náklady na organizační zajištění vybraných komisí a jejich pracovních skupin Rady AKČR, konference samospráv - UZ 150.   
</t>
  </si>
  <si>
    <t xml:space="preserve">Položky rozpočtované na této položce zahrnují zejména náklady na občerstvení při akcích realizovaných odborem - např. výjezdy ROK do ORP, jednání Rady AKČR, konference samospráv - UZ 150.   </t>
  </si>
  <si>
    <t>Prostředky rozpočtované na této položce zahrnují náklady na plánovaný členský příspěvek Asociaci krajů ČR. Vycházíme z výše příspěvku v roce 2018.</t>
  </si>
  <si>
    <t xml:space="preserve">Prostředky rozpočtované na této položce zahrnují náklady v rámci publikační a propagační činnosti OK a na propagaci OK prostřednictvím tištěných materiálů v rámci tzv. ediční řady schválené pro příslušný rok. Jedná se o publikace a informační letáky,které se zhotovují na základě požadavků jednotlivých odborů na základě výsledků veřejných zakázek. Pořízení těchto publikací je předem schváleno ROK - UZ 154.   </t>
  </si>
  <si>
    <t xml:space="preserve">Prostředky rozpočtované na této položce zahrnují náklady za propagaci akcí OK na základě smlouvy s uchazečem, který bude vybrán v rámci veřejné zakázky, která bude realizována v průběhu 2. pololetí roku 2018, s tím, že plnění smlouvy bude zahájeno od  ledna 2019. 
</t>
  </si>
  <si>
    <t>Náklady spojené s realizací akcí - překlady, náklady spojené s věcnými břemeny ukončených akcí, energetické posudky pro akce z OPŽP, apod.</t>
  </si>
  <si>
    <t>Hry IX. letní olympiády dětí a mládeže 2019</t>
  </si>
  <si>
    <t xml:space="preserve">Jedná se o pokračování cyklu Olympiád pro děti a mládež - letní verze. V termínu od 23. - 30. 6. 2019 se uskuteční v Libereckém kraji již IX. letní olympiáda dětí a mládeže za účasti 14 krajů. Zahrnuje finanční prostředky na úhradu komplexních organizačních nákladů pro účastníky, dopravu účastníků, odměnu trenérům. Celkový předpokládaný počet účastníků za Olomoucký kraj je 298. Oproti předchozí letní olympiádě v Jihomoravském kraji (VII. letní ODM 2017) došlo k navýšení počtu sportů o 6 nových, kdy dojde ke zvýšení nákladů celé olympiády. 
</t>
  </si>
  <si>
    <t>Členský příspěvek Prostějov olympijský, z.s.</t>
  </si>
  <si>
    <t xml:space="preserve">Jedná se o pokračování cyklu Olympiád dětí a mládeže - letní verze. V termínu od 23. - 30. 6. 2019 se uskuteční v Libereckém kraji již IX. letní olympiáda dětí a mládeže za účasti 14 krajů. Zahrnuje finanční prostředky na nákup sportovního ošacení pro účastníky a doprovod.  </t>
  </si>
  <si>
    <t>Účast Olomouckého kraje na výstavě Má vlast - cestami proměn 2019</t>
  </si>
  <si>
    <t>Účast Olomouckého kraje na výstavě "Má vlast - cestami proměn 2019". Zapojení OK jako hlavní partner - účastnický poplatek cca 60 500Kč. Dále se předpokládá finančně podpořit zúčastněné obce, které budou prezentovat své proměny - cca 5 000 Kč/obec (předpoklad 15 - 20 obcí).</t>
  </si>
  <si>
    <t>a)  Konzultační a poradenská činnost v oblasti územního plánování (konzultace AutoCAD, ArcGIS, konzultace na poradu ÚÚP, posouzení studie LAPV Hanušovice ve vztahu k ZÚR OK)</t>
  </si>
  <si>
    <t xml:space="preserve">Zveřejňování územně plánovacích podkladů (ÚPD) na Internetu nejen ve fázi po dokončení, ale i v průběhu pořizování, čímž se značně zvyšuje četnost umísťování dokumentací pro dálkový přístup, správa webové aplikace Evidence podání územních a stavebních řízení OK, správa webové aplikace Záměry OK, poskytování služeb spojených s provozem a rozvojem systému "Digitální mapa veřejné správy - Nástroje na tvorbu a údržbu ÚAP". </t>
  </si>
  <si>
    <t xml:space="preserve">Úkoly nové při naplňování ZÚR OK vydaných usnesením č.UZ/21/32/2008 pod č.j.KUOK/8832/2008/OSR-1/274 dne 22.2.2008 ve znění pozdějších aktualizací (Aktualizace č.1 ZÚR OK, vydané usnesením č. UZ/19/44/2011 pod č.j.KUOK/28400/2011 ze dne 22.4.2011 a Aktualizace č.2b ZÚR OK, vydané usnesením č.UZ/4/41/2014 pod č.j.KUOK/41993/2017 ze dne 24.4.2017) a vyplývající z pořizování jejich aktualizací dle § 42 odst.1 příp. § 42a stavebního zákona, ve znění pozdějších předpisů. </t>
  </si>
  <si>
    <t>a) Aktualizace č. 2a ZÚR OK včetně samostatné dokumentace Vyhodnocení vlivů Akt. č. 2a ZÚR OK na udržitelný rozvoj území (vč. vyhodnocení vlivů na ŽP - SEA a vyhodnocení vlivů na EVL a ptačí oblasti-NATURA 2000) a vyhotovení úplného znění ZÚR OK po Akt. č.2a ZÚR OK dle SOD 2015/00548/OSR/DSM (přechází do r. 2019) a dodatku č.1</t>
  </si>
  <si>
    <t>e) Aktualizace č. 4 ZÚR OK (pořizování zkráceným postupem na základě požadavku oprávněného investora)</t>
  </si>
  <si>
    <t>6. Seminář Rámcové programy (komunitární), programy EÚS - Evropská územní spolupráce</t>
  </si>
  <si>
    <t xml:space="preserve">Zajištění pohoštění na 2 semináře k Rámcovým programům a EÚS. </t>
  </si>
  <si>
    <t>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2018 OK. Schválení této aktivity bude součástí Plánu aktivit na rok 2019, který bude připraven k projednání v ROK v lednu 2019.</t>
  </si>
  <si>
    <t xml:space="preserve">ZOK schválilo dne  29.6.2009, svým usnesením č. UZ/6/50/2009, přidružené členství OK v EUR Praděd a výši členského příspěvku tj. 280 000Kč. Smlouvu o přidruženém členství č. 2009/03250/OSR/DSM schválila ROK dne 30.7.2009 svým usnesením č. UR/18/13/2009. ROK schválila dne 14.8.2017 svým usnesením č. UR/20/28/2017 a ZOK schválilo dne 18.9.2017 svým usnesením UZ/6/64/2017 zvýšení členského příspěvku na 400 000Kč a dodatek č.1 2009/03250/OSR/DSM/D1 ke smlouvě o přidruženém členství. Poskytnutí příspěvku je realizováno vždy dle smlouvy v I. čtvrtletí daného kalendářního roku na žádost euroregionu. 
</t>
  </si>
  <si>
    <t xml:space="preserve">ROK schválila dne 16.6.2005 usnesením ROK č. UR/17/55/2005 Smlouvu o mimořádném členství OK v EUR Glacensis, č. sml. 2005/0924/OSR/DSM (70 000Kč). Dodatek ke smlouvě o změně výše čl. příspěvku č.S-2008/0848/OSR/D1 byl schválen usnesením ROK č. UR/76/38/2008 dne 31.1.2008. ROK schválila dne 14.8.2017 svým usnesením UR/20/28/2017 a ZOK schválilo dne 18.9.2017 svým usnesením UZ/6/64/2017 zvýšení členského příspěvku na 100 000 Kč - dodatek č.2 2005/0924/OSR/DSM/D2 ke smlouvě o mimořádném členství. Poskytnutí příspěvku je realizováno vždy dle smlouvy v I. čtvrtletí daného kalendářního roku na žádost euroregionu. </t>
  </si>
  <si>
    <t>3. Členský příspěvek Olomouckého kraje Asociaci měst pro cyklisty</t>
  </si>
  <si>
    <t xml:space="preserve">Vydávání prezentačních materiálů a brožur, nákup a výroba propagačních předmětů na veletrhy, konference, soutěže pro podnikatele či jiné prezentační akce, dále grafická příprava těchto materiálů. Výroba a grafická příprava šeku pro výherce soutěže Podnikatel roku 2018. Schválení této aktivity bude součástí Plánu aktivit na rok 2019, který bude připraven k projednání v ROK v lednu 2019. </t>
  </si>
  <si>
    <t>2. Náklady na propagaci krajského kola soutěže Vesnice roku 2019</t>
  </si>
  <si>
    <t xml:space="preserve">Finanční prostředky budou využity na výrobu diplomů, propagačních panelů, výrobu předávacích šeků a vyhodnocení krajského kola soutěže Vesnice roku 2019, grafický návrh, fotografování, korektury, tisk brožury Vesnice roku 2019.
</t>
  </si>
  <si>
    <t>Pronájem prostor v rámci podpory podnikání na odborných konferencích a veletrzích za účelem podpory podnikání a propagace investičních příležitostí, rozvojových ploch, průmyslových zón a brownfieldů. Dále bude z této položky hrazen pronájem prostor pro vyhlášení vítěze krajského kola soutěže Podnikatel roku 2018 OK. Schválení této aktivity bude součástí Plánu aktivit na rok 2019, který bude připraven k projednání v ROK v lednu 2019.</t>
  </si>
  <si>
    <t>Tradiční aktivita vedení kraje směrem ke klíčovým partnerům z oblasti venkova, zástupcům mikroregionů, MAS, obcí a měst (doposud uskutečněno 19 akcí). Důvodem realizace akce je přenos aktuálních informací (problematika KP 2014+, regionálního rozvoje, aktivity kraje směrem k venkovskému prostředí apod) z vedení kraje na zástupce venkova. Finanční prostředky budou využity na pronájem místnosti včetně techniky a ozvučení.</t>
  </si>
  <si>
    <t>Tradiční aktivita odboru směrem k pracovníkům regionálního rozvoje na magistrátech a městských úřadech ORP OK. Důvodem realizace akce je přenos aktuálních informací (problematika KP 2014+, regionálního rozvoje, apod) z krajského úřadu na ORP. Finanční prostředky budou využity na pronájem místnosti včetně techniky a ozvučení.</t>
  </si>
  <si>
    <t xml:space="preserve">Realizace služeb souvisejících s provozem trafostanic v rámci čtyřleté rámcové smlouvy, která bude uzavírána do konce roku 2018 na základě VZMR na období let 2019 - 2022. Jedná se o preventivní údržbu, pravidelné prohlídky a periodické revize trafostanic v majetku OK. Schváleno v ROK usnesením č. UR/58/37/2015 ze dne 29. 1. 2015.      
 </t>
  </si>
  <si>
    <t>2. Aktualizace Strategie rozvoje územního obvodu OK</t>
  </si>
  <si>
    <t>Aktualizace souvisí s končící platností současného dokumentu, dokončením aktualizace nadřazeného dokumentu (SRR ČR)  a potřebou zpřesnit krajské priority pro budoucí programové období EU 2020+. Předpokládá se výběr dodavatele formou VZMR a zpracování analytické části ve spolupráci s odbornou veřejností.</t>
  </si>
  <si>
    <t xml:space="preserve">Finanční prostředky na externí (na základě smlouvy či objednávky) zpracování případných posudků, hodnocení a analýz nezbytných pro zajištění administrace globálních grantů Olomouckého kraje v rámci OP VK v období udržitelnosti a finanční prostředky na externí (na základě smlouvy či objednávky) zpracování případných posudků, hodnocení a analýz nezbytných pro zajištění administrace kotlíkových dotací (zejména kontrola vyúčtování kotlíkových dotací).    </t>
  </si>
  <si>
    <t>4. Poradenská, informační a analytická činnost v oblasti podpory podnikání a zaměstnanosti</t>
  </si>
  <si>
    <t xml:space="preserve">Vydávání informačních publikaci, brožur a letáků zaměřených dle aktuálních požadavků místních samospráv, podnikatelů, univerzit, výzkumných pracovišť a vedení kraje (např. představení dotačních a proexportních  možností pro podnikatele a výzkumné organizace,  volné průmyslové nemovitostí a brownfieldy v kraji, inovační infrastrukturu. Předpoklad zpracování aktuálních statistik o podnikatelské aktivitě, zaměstnanosti a inovacích v kraji.  Podrobnější rozpracování výše uvedených aktivit bude součástí Plánu aktivit v oblasti podpory podnikání na rok 2019, který bude připraven k projednání v ROK v lednu 2019.    </t>
  </si>
  <si>
    <t>5.Zajištění zpracování analytických dat z území OK</t>
  </si>
  <si>
    <t>6. Zajištění poradenské činnosti v oblasti realizace Koncepce rozvoje cyklistické dopravy v OK</t>
  </si>
  <si>
    <t xml:space="preserve">Zajištění služeb krajského cyklokoordinátora v r. 2019, který koordinuje plnění akčního plánu Koncepce rozvoje cyklistické dopravy v Olomouckém kraji na období 2018-2020 a zajišťuje činnost pracovní skupiny pro rozvoj cyklistiky v Olomouckém kraji.    </t>
  </si>
  <si>
    <t>7. Zajištění vypracování právní analýzy ve věci podpory vedení cyklistické infrastruktury podél vodních toků</t>
  </si>
  <si>
    <t xml:space="preserve">Zpracování právní analýzy o možnostech realizace víceúčelových komunikací podél vodních toků. Právní analýza bude stěžejním podkladem pro jednání se zainteresovanými subjekty.  Zajištění vypracování právní analýzy je jednou z aktivit  akčního plánu Koncepce rozvoje cyklistické dopravy v Olomouckém kraji na období. 2018-2020.    </t>
  </si>
  <si>
    <t xml:space="preserve">Náklady na přepravu a činnost 10-ti členné hodnotitelské komise v rámci soutěže Vesnice roku 2019. </t>
  </si>
  <si>
    <t xml:space="preserve">Výdaje na překlady dokumentů polských subjektů souvisejících s činností  ESÚS  NOVUM, vč. tlumočení.  Výdaje související s uspořádáním setkání implementačního týmu projektu Strategie integrované spolupráce česko-polského příhraničí, povinné zveřejňování trojjazyčných informací (AJ, PL, ČJ) na webu projektu, dle Smlouvy o spolupráci č. 2015/00138/OSR/DSM. Překlady informačních publikací, broužur a letáků v oblasti podpory podnikání do cizích jazyků dle aktuálních potřeb (AJ, CHN,...).    </t>
  </si>
  <si>
    <t xml:space="preserve">Organizace a zajištění krajského kola soutěže Podnikatel roku 2018 Olomouckého kraje (kulturní program 100 tis.Kč, autorské poplatky OSA 5 tis.Kč, zvukař, technika, květinová výzdoba 15 tis.Kč).  Příprava tiskových zpráv, zveřejnění v regionálním tisku a TV, koordinace vyhlášení vítězů, program. Schválení této aktivity bude součástí Plánu aktivit na rok 2019, který bude připraven k projednání v ROK v lednu 2019.      </t>
  </si>
  <si>
    <t xml:space="preserve">Zajištění realizace opatření akčního plánu Územně energetické koncepce OK č. 1.4. a 6.3. Zajištění jednání pracovních skupin zástupců odborné veřejnosti k aktuálním tématům a problémům souvisejících s SZT, zásobováním eletrickou energií a plynem.      </t>
  </si>
  <si>
    <t>6. Zajištění realizace vybraných energetických služeb</t>
  </si>
  <si>
    <t>a) Zpracování průkazů energetické náročnosti budov pro PO (aktuálně, konec platnosti)</t>
  </si>
  <si>
    <t>b) Zpracování energetických posudků (aktuální potřeba)</t>
  </si>
  <si>
    <t>c) Monitoring, školení a vyhodnocení procesu udržitelnosti projektů na energeticky úsporná opatření na budovách v majetku OK (ZVA)</t>
  </si>
  <si>
    <t>d) Příprava podkladů pro investiční akce a projekty EPC* na budovách OK</t>
  </si>
  <si>
    <t xml:space="preserve">e) Odborné poradenství, konzultace, zpracování analýz, stanovisek     </t>
  </si>
  <si>
    <t>7.  Provoz systému energetického managementu pro KUOK a PO, certifikace ISO 50001</t>
  </si>
  <si>
    <t xml:space="preserve">Realizace opatření č. 3.1 Akčního plánu UEK OK pro splnění operativního cíle Využívání obnovitelných a druhotných zdrojů energie na území OK, který je stanoven v nařízení vlády č. 232/2015 Sb.      </t>
  </si>
  <si>
    <t xml:space="preserve">Realizaci opatření č. 3.2 Akčního plánu UEK OK pro splnění operativního cíle Využívání obnovitelných a druhotných zdrojů energie na území OK, který je stanoven v nařízení vlády č. 232/2015 Sb. Strategie bude stanovovat přípustné plochy, na které bude možné umísťovat fotovoltaické zdroje energie. Bude sloužit jako podklad pro územní plánování a stavební řízení.    </t>
  </si>
  <si>
    <t xml:space="preserve">Realizace opatření č. 5.2 Akčního plánu UEK OK pro splnění operativního cíle Snižování emisí znečišťujících látek a skleníkových plynů na území OK, který je stanoven v nařízení vlády č. 232/2015 Sb. Emise skleníkových plynů jsou soustavě sledovány pouze na celostátní úrovni a jen u zdrojů, u nichž to právní předpisy vyžadují.  V rámci tohoto navrženého opatření budou sledovány všechny významné zdroje na území OK. V prvním roce bude připravena metodika sledování a stanoveny cíle snížení emisí skleníkových plynů, v dalších letech bude probíhat pravidelný monitoring stavu a vývojových trendů.    </t>
  </si>
  <si>
    <t xml:space="preserve">Realizace opatření č. 3.4. Akčního plánu UEK OK pro splnění operativního cíle Využívání obnovitelných a druhotných zdrojů energie na území OK, který je stanoven v nařízení vlády č. 232/2015 Sb. Studie identifikuje potenciál pro využití tepelných čerpadel jako zdrojů tepla při nové výstavbě i při renovacích stávajících objektů, a to při užití potenciálu vzduchu, geotermálního i vodního jako zdroje primární energie. Využití studie je určeno pro územní plánování, stavební řízení i informační užití jako podklad pro koncepční rozhodování při plánování investičních záměrů.     </t>
  </si>
  <si>
    <t xml:space="preserve">Členský příspěvek zájmovému sdružení OK 4 INOVACE na zajištění činnosti (zakladatelská smlouva č. 2011/04110/OSR/DSM). Přesná výše provozního rozpočtu bude schválena na Valné hromadě v prosinci 2018.
</t>
  </si>
  <si>
    <t xml:space="preserve">Soutěž Podnikatel roku 2018 - ocenění vítěze </t>
  </si>
  <si>
    <t xml:space="preserve">Darovací smlouva o převedení finančních prostředků pro vítěze soutěže Podnikatel roku 2018 Olomouckého kraje. Schválení této aktivity bude součástí Plánu aktivit na rok 2019, který bude připraven k projednání v ROK v lednu 2019.  Darovací smlouva bude řešena samostatnou důvodovou zprávou.     
 </t>
  </si>
  <si>
    <t>Soutěž Vesnice roku 2019</t>
  </si>
  <si>
    <t xml:space="preserve">Ocenění obcí Olomouckým krajem v krajském kole soutěže Vesnice roku 2019, za 1. místo 300 tis. Kč na uspořádání slavnostního vyhlášení krajského kola, 2. místo 200 tis. Kč, 3. místo 100 tis. Kč, speciální finanční ocenění čtyřem obcím - celkem 200 tis. Kč, ocenění zlatými cihlami za obnovu a rekonstrukci 50 tis. Kč. Soutěž má vazbu na celostátní kolo organizované MMR.    </t>
  </si>
  <si>
    <t xml:space="preserve">Úhrada správního poplatku - výstava Má vlast cestami proměn 2019 Magistrátu Města Olomouc. </t>
  </si>
  <si>
    <t xml:space="preserve">Projekt Rodinných pasů v Olomouckém kraji je realizován od roku 2007. V projektu se bude pokračovat i v roce 2019, a to na základě smlouvy o dílo, která byla uzavřena v roce 2017. Pro rok 2019 jsou očekávány náklady cca 695 tisíc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společnost Sun Drive Communications s.r.o. vybraná v souladu se Směrnicí Olomouckého kraje č. 4/2016 Postup pro zadávání veřejných zakázek Olomouckého kraje. Jedná se o aktivitu v samostatné působnosti.  </t>
  </si>
  <si>
    <t xml:space="preserve">Cílem auditu Family Friendly Community je podpořit pro-rodinné klima v obci, které je přátelské rodině, které podpoří budování vztahů v rodinách a mezigenerační dialog. Cílem je také zvýšit atraktivitu obce jako místa vhodného pro rodiny, děti, seniory a zaměstnavatele. Celý proces probíhá na základě osvědčeného know-how převzatého z Rakouska, v současné době proces úspěšně probíhá také v Jihomoravském kraji. Olomoucký kraj jasně deklaruje zájem podporovat obce při realizaci komunální rodinné politiky prostřednictvím platného Akčního plánu Koncepce rodinné politiky na rok 2018 (priporita 1, opatření 1.2). Na základě předběžného zjišťování zájmu obcí s rozšířenou působností o aktivitu AFFC bylo zjištěno, že mají o aktivitu zájem. Zajištění AFFC pro obce Olomouckého kraje bude zahrnuto do připravovaného Akčního plánu Koncepce rodinné politiky na rok 2019. Finanční náklady na zajištění procesu jsou spojené s odkupem licence od rakouské strany (dle zjištěných odhadů za cca 2.000 €), dle praxe z JMK jsou náklady na zajištění procesu (zajištění poradce a hodnotitele procesu, zajištění metodického vedení poradců a hodnotitelů) na jedné obci vyčísleny na 17.100,- Kč (v roce 2019 předpokládáme zapojení 5 obcí), dále se předpokládá zajištění reklamy a propagace AFFC formou letáků a startovacího balíčku RP předmětů pro zapojené obce. Finanční prostředky budou dále použity na úhradu cestovného metodiků a hodnotitelů při cestách na obce. </t>
  </si>
  <si>
    <t xml:space="preserve">4. Audit Family Friendly Community pro obce Olomouckého kraje </t>
  </si>
  <si>
    <t xml:space="preserve">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</si>
  <si>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 xml:space="preserve">Uvedená částka vychází z připravované Strategie prevence kriminality Olomouckého kraje na období 2017 – 2021. Klade si za cíl podpořit zvýšení odbornosti realizátorů preventivních aktivit a dalších zúčastněných subjektů prostřednictvím cíleně konstruovaných vzdělávacích záměrů. Aktivita je zaměřena na vytváření pracovního týmu odborníků, kteří realizují preventivní programy na místní úrovni. Jedná se o zajištění teambuildingového vícedenního setkání a workshopů, které podpoří vzájemnou spolupráci.  Finanční prostředky budou použity na financování lektorů, pronájmů místností a drobné občerstvení prostřednictvím fyzických nebo právnických osob, které zajistí realizaci celé vzdělávací akce. Jedná se o aktivitu v samostatné působnosti. </t>
  </si>
  <si>
    <t xml:space="preserve">Krajský úřad je podle § 11 odst. 2 zákona č. 359/1999 Sb., o sociálně-právní ochraně dětí, ve znění pozdějších předpisů, povinen alespoň jednou v roce zabezpečit konzultace o 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 pěstounem domácnost. Jedná se o zajištění realizace konzultačních akcí jednodenních či vícedenních pro pěstouny a jejich děti, které budou probíhat v průběhu roku. Finanční prostředky budou použity na financování lektorů, pronájmů místností a drobné občerstvení prostřednictvím fyzických nebo právnických osob, které zajistí realizaci celé vzdělávací akce. Jedná se o aktivitu v přenesené působnosti.    </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</si>
  <si>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</si>
  <si>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 xml:space="preserve">Olomoucký kraj prostřednictvím cílů a opatření definovaných ve Střednědobém plánu rozvoje sociálních služeb v Olomouckém kraji pro roky 2018 - 2020 zajišťuje své zákonné povinnosti - dostupnost poskytování sociálních služeb na svém území sítí sociálních služeb, síť sociálních služeb je financována prostřednictvím rozpočtu Olomouckého kraje. K nastavení efektivního systému financování sociálních služeb v Olomouckém kraji, který reaguje na odpovědnost krajů za rozhodování o výši dotace ze státního rozpočtu jednotlivým poskytovatelům sociálních služeb napomáhá i metoda benchmarking (modul benchmarking - KISSOS), kterou Olomoucký kraj zpracovává data již od roku 2007. KISSoS (Krajský informační systém sociálních služeb) obsahuje další moduly-„Podpora vyrovnávací platby“,„MPSV výkaznictví“, „Dotační řízení obcí“, „Elektronický katalog poskytovatelů sociálních služeb v Olomouckém kraji“, který zajišťuje dostupnost informací o možnostech a způsobech poskytování sociálních služeb na území OK a modul Krajská síť sociálních služeb OK, do kterého poskytovatelé podávají žádosti o vstup svých služeb do sítě a o změnu jednotek služeb. Aktualizace modulů a vznik nových modulů KISSoS je připravena k realizaci v rámci individuálního projektu Olomouckého kraje, avšak v době sestavování rozpočtu na rok 2019 není podepsaná smlouva s externím dodavatelem této aktivity, a to vzhledem k nově nastaveným podmínkám řídícím orgánem a k průtahům  při zadávání veřejných zakázek a jejich vyhodnocení. Je tedy nezbytné zajistit finační prostředky na servisní podporu celého informačního systému a jeho modulů. V případě, že bude aktivita v rámci individuálního projektu zahájena, finanční prostředky budou vráceny do rozpočtu kraje.  Součástí aktivity KISSOS uvedeného projektu není modul „Finanční vypořádání“, který vznikl až po podání žádosti o podporu z IROP, a je nezbytné počítat s potřebou modul, případně jeho součásti (formuláře) aktualizovat či upravovat dle aktuální potřeby a legislativních požadavků v oblasti financování sociálních služeb.  
</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</si>
  <si>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</si>
  <si>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 pojištění, ve znění pozdějších předpisů, takto vyžádaná vyjádření hradí orgán, pro který se vyšetření a vyjádření provádí. Při posuzování dětí vyvstává potřeba specializovaných vyšetření souvisejících s jejich zařazením do evidence dětí vhodných k náhradní rodinné péči. Jedná se o výkon přenesené působnosti.   </t>
  </si>
  <si>
    <t xml:space="preserve">Realizace seminářů, workshopů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Finanční prostředky budou použity na financování lektorů, pronájmů místností a drobné občerstvení prostřednictvím fyzických nebo právnických osob, které zajistí realizaci celé vzdělávací akce. Jedná se o aktivitu v přenesené působnosti.            </t>
  </si>
  <si>
    <t xml:space="preserve">Finanční prostředky budou použity na zajištění pracovních setkání vybraných pracovníků OSV s řediteli příspěvkových organizací za účelem metodického vedení a řešení aktuálních problémů v sociální oblasti. Prostředky budou využity na pronájem místností, pronájem techniky a drobné občerstvení.   </t>
  </si>
  <si>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</si>
  <si>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</si>
  <si>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 xml:space="preserve">Náklady na soudní spory (náklady řízení) v oblasti registrací poskytovatelů sociálních služeb,  výkonu sociálně-právní ochrany dětí a správních deliktů. Jedná se o náklady spojené s výkonem přenesené působnosti. Náklady na úhradu soudních poplatků, které by vznikly v souvislosti s prohranými soudními spory v případech žalob proti rozhodnutí vydaným oddělením sociální pomoci a oddělení sociálně-právní ochrany. 
</t>
  </si>
  <si>
    <t>8. Zpracování studie, která zmapuje doposud nevyužitý potenciál různých zdrojů biomasy pro výrobu ušlechtilých forem energie na území OK</t>
  </si>
  <si>
    <t>9. Zpracování strategii umísťování fotovoltaických zdrojů elektrické energie na přípustných plochách a stavbách OK</t>
  </si>
  <si>
    <t>10. Zpracování metodiky a cílů pro monitoring emisí skleníkových plynů všech významných zdrojů na území OK</t>
  </si>
  <si>
    <t xml:space="preserve">11. Zpracování územní studie/strategie pro využití potenciálu k instalaci tepelných čerpadel u staveb nových i významných změn stávajících, a její využití v rámci územního plánování a stavebního řízení </t>
  </si>
  <si>
    <t xml:space="preserve">12. Zpracování analýzy, v jakých instalacích na území OK by bylo možné ještě zavést KVET (kombinovaná výroba elektřiny a tepla) a za jakých podmínek </t>
  </si>
  <si>
    <t xml:space="preserve">Finanční prostředky zahrnují finanční příspěvek na vyhlášení ocenění Talent Olomouckého kraje v souladu s pravidly příslušného veřejného příslibu. V rámci tohoto vyhlášení jsou oceňováni mimořádně nadaní žáci a studenti škol a školských zařízeních na území Olomouckého kraje.   </t>
  </si>
  <si>
    <t>Nákup materiálu pro potřeby odboru, které souvisí s nákupem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na akce Zastupitelstva mládeže Olomouckého kraje a dále na přípravné práce a zpracování Dlouhodobého záměru vzdělávání a rozvoje vzdělávací soustavy Olomouckého kraje, který je zpracováván na základě zákona č. 561/2004 Sb., o předškolním, základním, středním, vyšším odborném a jiném vzdělávání, (školský zákon) vždy jednou za čtyři roky. Zastupitelstvu Olomouckého kraje bude předloženo v první polovině roku 2020.</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</si>
  <si>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Dále na výdaje spojené s provozem www stránek ZMOK  www.zmok.cz (hosting, doména). 
</t>
  </si>
  <si>
    <t xml:space="preserve">1. Úhrada nájemného pro potřeby odboru </t>
  </si>
  <si>
    <t>Finanční prostředky na zajištění pravidelných porad s řediteli a ekonomy škol a školských zařízení zřizovaných Olomouckým krajem a dále pro akce Zastupitelstva mládeže Olomouckého kraje.</t>
  </si>
  <si>
    <t xml:space="preserve">Finanční prostředky budou použity na pronájem sálu k zajištění akce. </t>
  </si>
  <si>
    <t xml:space="preserve">Zahrnuje zpracování výroční zprávy, zpracování analýz v oblasti školství, platby faktur za zveřejněné inzeráty v tisku týkající se vyhlášení konkurzních řízení na funkce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a vyhláškou č. 54/2005 Sb., o náležitostech konkurzního řízení a konkurzních komisích), propagaci učebních oborů vzdělávání.
</t>
  </si>
  <si>
    <t xml:space="preserve">Zahrnuje finanční prostředky na úhradu nákladů na pohoštění spojených s konáním pravidelných porad s řediteli a ekonomy škol a školských zařízení zřizovaných Olomouckým krajem.   </t>
  </si>
  <si>
    <t>1. Nostifikace zkoušek</t>
  </si>
  <si>
    <t xml:space="preserve">Poskytnutí neinvestičního příspěvku v souvislosti s realizací nostrifikačních zkoušek dotčeným středním školám zřizovaným Olomouckým krajem. </t>
  </si>
  <si>
    <t>2. Organizace soutěží a přehlídek</t>
  </si>
  <si>
    <t xml:space="preserve">Finanční prostředky slouží k dofinancování nákladů spojených s realizací oblastních, okresních a krajských kol soutěží a přehlídek vyhlašovaných MŠMT realizovaných pověřenými organizacemi v jednotlivých okresech Olomouckého kraje a dalších soutěží s dlouholetou tradicí v kraji, či soutěží pro kraj významných (např.: přehlídka "Nejmilejší koncert", realizovaná dětskými domovy, XXXI. ročník štafetového běhu "Po stopách Jana Opletala a Memoriál Jiřího Vaci", krajské kolo soutěže ARS POETICA - Puškinův památník, krajské kolo soutěže "České ručičky", krajské kolo soutěže v AJ pro střední odborné školy, 6. ročník studentské konference z Klinické propedeutiky, oblastní kolo soutěže First LEGO League, atd.) realizovaných školami a školskými zařízeními zřizovanými Olomouckým krajem. </t>
  </si>
  <si>
    <t xml:space="preserve">Finanční prostředky zahrnují finanční příspěvek na vyhlášení ocenění Talent Olomouckého kraje v souladu s pravidly příslušného veřejného příslibu. V rámci tohoto vyhlášení jsou finančně podpořeny školy a školská zařízení na území Olomouckého kraje.   </t>
  </si>
  <si>
    <t>4. Podpora mezinárodních výměnných pobytů mládeže a mezinárodních vzdělávacích programů v roce 2019</t>
  </si>
  <si>
    <t>5. Podpora polytechnického vzdělávání a řemesel v Olomouckém kraji (stipendia)</t>
  </si>
  <si>
    <t xml:space="preserve">Finanční prostředky na zajištění prostor v rámci realizace Krajské konference environmentálního vzdělávání, výchovy a osvěty Olomouckého kraje 2019. </t>
  </si>
  <si>
    <t xml:space="preserve">Finančními prostředky budou realizovány činnosti vyplývající z Koncepce environmentální výchovy a osvěty Olomouckého kraje - uspořádání XV. ročníku Krajské konference environmentálního vzdělávání, výchovy a osvěty Olomouckého kraje 2019 a podpora dalších služeb, které významně přispívají k naplnění koncepce EVVO. </t>
  </si>
  <si>
    <t>Zahrnuje prostředky na úhradu nákladů na pohoštění pro účastníky Krajské konference environmentálního vzdělávání, výchovy a osvěty Olomouckého kraje 2019.</t>
  </si>
  <si>
    <t xml:space="preserve">Zahrnuje finanční prostředky pro školy na území Olomouckého kraje oceněných v rámci soutěže Zelená škola Olomouckého kraje v souladu s pravidly příslušného veřejného příslibu.  
</t>
  </si>
  <si>
    <t xml:space="preserve">Finanční prostředky na této položce představují jednak roční splátku ve výši 560 732,00 Kč dle schváleného splátkového kalendáře v souvislosti se smlouvou s UP Olomouc, dále pak zahrnují prostředky související s odkupem části pozemku v k.ú. Lazce, obec Olomouc, z vlastnictví UP Olomouc do vlastnictví Olomouckého kraje, do hospodaření Dětského domova a Školní jídelny, Olomouc, U Sportovní haly 1a, příspěvkové organizace. Jedná se o část pozemku o výměře cca 720 m2, na kterém je vybudováno multifunkční hřiště. Na základě znaleckého posudku, vypracovaného dne 20. 7. 2017 Ing. J. Dostálem, činí cena pozemku 1 150 000,- Kč.  </t>
  </si>
  <si>
    <t xml:space="preserve">Zdravotně-preventivní program v Olomouckém kraji, dle jednání se zainteresovanými organizacemi.       </t>
  </si>
  <si>
    <t xml:space="preserve">Cílem Podpory polytechnického vzdělávání a řemesel v Olomouckém kraji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Proti roku 2018 dochází k navýšení z důvodu navýšení počtu podporovaných žáků a zařazení dalších oborů. </t>
  </si>
  <si>
    <t>2. JANUS spol. s r.o. - pronájem multifunkčních zařízení - opravy, výměny tonerů, servis, údržba, výdaje za nadlimitní tisky</t>
  </si>
  <si>
    <t xml:space="preserve">1. DTG, a.s. - smlouva č. 2003/0284/OIT/DSM - personální a mzdový systém </t>
  </si>
  <si>
    <t xml:space="preserve">3. Gordic spol. s r.o. - smlouva č. 2003/0765/OIT/DSM, smlouva č. 2003/0719/OIT/DSM, smlouva č. 2014/00170/OIT/DSM, smlouva č. 2014/01733/OIT/DSM - GINIS - ekonomika, spisová služba, rozšíření spisových služeb v rámci eGovernmentu, rozklikávací rozpočet </t>
  </si>
  <si>
    <t xml:space="preserve">4. MP Orga, spol. s r.o. - smlouva č. 2006/1749/OIT/DSM - SW pro evidenci sociální pomoci pro OSV </t>
  </si>
  <si>
    <t>5. TESCO SW, a.s. - smlouva č. 2007/0434/OIT/DSM - SW Fama + facility management,</t>
  </si>
  <si>
    <t>6. ANeT, s.r.o. - smlouva č. 2008/1476/OIT/DSM - SW docházkový systém</t>
  </si>
  <si>
    <t>7. Software 602, a.s. - smlouva č. 2010/00099/OIT/DSM - form server pro správu a tvorbu "chytré formuláře"</t>
  </si>
  <si>
    <t xml:space="preserve">8. Inflex, s.r.o. - smlouva č. 2012/00566/OIT/DSM - IntraDoc - systém pro přípravu materiálů pro Radu a Zastupitelstvo Olomouckého kraje, systém pro přípravu materiálů na schůze vedení a vedoucích odborů Krajského úřadu Olomouckého kraje </t>
  </si>
  <si>
    <t>9. Marbes consulting, s.r.o. - smlouva č. 2014/00186/OIT/DSM - Kevis - krajský evidenční systém</t>
  </si>
  <si>
    <t>10. ESMEDIA Interactive s.r.o.</t>
  </si>
  <si>
    <t>11. Solutia, s.r.o. - (symantec)</t>
  </si>
  <si>
    <t>12. M.Cop - Smlouva o dílo a posyktování služeb, M. Cop</t>
  </si>
  <si>
    <t>13. TESCO SW, a.s. - smlouva č. 2016/00311/OIT/DSM - zajištění serverové podpory informačního systému zásobník projektových námětů technologické centrum kraje</t>
  </si>
  <si>
    <t>14. Cesnet</t>
  </si>
  <si>
    <t>15. Spoluúčast na projektu "INTRANET"</t>
  </si>
  <si>
    <t>16. Kredity pro testy od Hogreffe</t>
  </si>
  <si>
    <t>17. Kvasar, s.r.o., - smlouva č. 2003/0717/OIT/DSM - pro eviedence znečišťování ovzduší - OŽPZ</t>
  </si>
  <si>
    <t>18. ICZ, a.s. - smlouva č. 2003/0984/OIT/DSM - technická podpora, správa a údržba jmenných služeb</t>
  </si>
  <si>
    <t>19. Yamaco Software - smlouva č. 2003/1108/OIT/DSM - SW dopravní informační systém</t>
  </si>
  <si>
    <t>20. Inisoft, s.r.o. - smlouva č. 2004/0283/OIT/DSM, smlouva č. 2013/03264/OIT/DSM - informační systém o odpadech - OŽPZ</t>
  </si>
  <si>
    <t>21. Consulting 4U, s.r.o. - smlouva č. 2005/0292/OIT/DSM - licenční smlouva na používání licencí pro informační systém SAP používaný Zdravotnickou záchrannou službou Olomouckého kraje</t>
  </si>
  <si>
    <t>22. Central European Data Ag. - smlouva č. 2006/0042/OIT/DSM - mapové podklady (dodávka souborů aktualizovaných vektorových dat 1x ročně). Součástí licencí je pokrytí užití StreetNeu na dispečinku Zdravotnické záchranné služby Olomouckého kraje</t>
  </si>
  <si>
    <t xml:space="preserve">23. Wolters Kluwer ČR, a.s. - smlouva č. 2006/1298/OIT/DSM - právní informační systém </t>
  </si>
  <si>
    <t xml:space="preserve">24. T-MAPY spol. s r.o. - smlouva č. 2007/2190/OIT/DSM - evidence nestátních zdravotnických zařízení </t>
  </si>
  <si>
    <t>25. Foresta SG, a.s. - smlouva č. 2008/0730/OIT/DSM . SW evidence lesní správy pro OŽPZ</t>
  </si>
  <si>
    <t xml:space="preserve">26. CHAPS, s.r.o. - smlouva č. 2009/02927/OIT/DSM - jízdní řády pro ODSH </t>
  </si>
  <si>
    <t>27. podpora CISCO ASA</t>
  </si>
  <si>
    <t>28. PER4MANCE s.r.o. - smlouva č. 2012/03531/OIT/DSM - podpora databází ORACLE (pro GINIS, mzdy a personalistiku, CA Clarity, OK Dávky)</t>
  </si>
  <si>
    <t>29. SoftwareOne Czech republic s.r.o. - smlouva č. 2012/03827/OIT/DSM - práva na používání licencí MICROSOFT</t>
  </si>
  <si>
    <t>30. Milan Jindáček - smlouva č. 2013/00907/OIT/DSM - poradenská, konzultační a přípravní činnost v rámci přípravy a nasazování GOS projektů (OSV, OŽPZ)</t>
  </si>
  <si>
    <t>31. IBM Česká republika, spol. s r.o., smlouva č. 2014/00160/OIT/DSM - smouva o poskytování servisní a havarijní podpory na Information Archiver - úložiště dat pro datové sklady a VKOL</t>
  </si>
  <si>
    <t xml:space="preserve">32. První certifikační autorita, a. s. - smlouva č. 2005/0320/OIT/DSM - agenda pro vystavování kvalifikovaných certifikátů naší krajskou certifikační (registrační) autoritou </t>
  </si>
  <si>
    <t>33. STAPRO  s. r. o.</t>
  </si>
  <si>
    <t>34. Axenta, roční podpora Nagios</t>
  </si>
  <si>
    <t>35. R. Simandel - Nagios servisní</t>
  </si>
  <si>
    <t>36. Tender systems - Elektronický nástroj</t>
  </si>
  <si>
    <t>38. Asseco Central Europe, a.s.</t>
  </si>
  <si>
    <t>39. ARCDATA - SW pro GIS (obecně nástroje GIS - geografické informační systémy)</t>
  </si>
  <si>
    <t>40. Vytvoření architektury ICT Olomouckého kraje (staqv ASIS - současný stav)</t>
  </si>
  <si>
    <t>42. Vytvoření rozdílové analýzy (GAP) a následně akčních plánů</t>
  </si>
  <si>
    <t>43. Reallizace opatření v návaznosti na nařízení o ochraně osobních údajů</t>
  </si>
  <si>
    <t>44. VmWare Vsphere technická podpora</t>
  </si>
  <si>
    <t>46. Tivoli Storage manager</t>
  </si>
  <si>
    <t>47. 2017/03390/OKŘ Užívací práva ke službě ASPI všem PO a užívací práva ke službě Řízení školy online Mentor</t>
  </si>
  <si>
    <t>48. Codexis</t>
  </si>
  <si>
    <t>49. ENSYTRA – energetický management 2018/01724/OSR/DSM</t>
  </si>
  <si>
    <t>50. 602 FormApps-podpora</t>
  </si>
  <si>
    <t>51. IS právních informací pro PO roční poplatek za licence pro 147 PO (VZ na výběr např. ASPI, Codexis); IS na zajištění licencí pro PO odesláno OIT dne 29.5.2018; informace o změně ceny z důvodu úpravy licenční politiky společnosti nemáme k dispozici, viz. smlouva OIT</t>
  </si>
  <si>
    <t>52. FAMA inventarizace modul Inventarizace umožní příspěvkovým organizacím porovnat evidenční stav majetku se stavem fyzickým, kdy stav fyzický je zjišťován pomocí snímačů čárového kódu (zefektivnění procesu inventarizace, úspora času, který musí příspěvkové organizace inventarizaci věnovat), požadujeme zabezpečit licence pro 147 PO, viz. smlouva OIT</t>
  </si>
  <si>
    <t>53. FAMA prostorový pasport modul Prostorový pasport umožní využívat příspěvkovým organizacím popisná metadata a grafické zobrazení pozemků, budov a příslušenství příspěvkových organizací; data získaná pasportizací (sociální PO) a zpracováním mapových podkladů (zpracováno OPŘPO); bez licencí, nelze tato data PO využívat; požadujeme zabezpečit licence pro 147 PO, viz. smlouva OIT</t>
  </si>
  <si>
    <t>58. FAMA majetek rozvoj a úprava modulů FAMA+/Majetek</t>
  </si>
  <si>
    <t>60. FAMA žádanky rozvoj a úprava modulů FAMA+/Žádanky k realizaci požadavků a zkušeností z praxe při využívání Žádanky za KÚOK</t>
  </si>
  <si>
    <t>63. Beck</t>
  </si>
  <si>
    <t>65. Spisová služba</t>
  </si>
  <si>
    <t>66. FAMA dokončení propojení</t>
  </si>
  <si>
    <t>67. Rozvoj PRVKOK</t>
  </si>
  <si>
    <t>2. ASD Software, s.r.o. - smlouva č. 2003/0721/OIT/DSM - poskytování technické a provozní podpory při provozování a údržbě informačního systému IS DIS</t>
  </si>
  <si>
    <t xml:space="preserve">Odborné konzultace v souvislosti s úpravou SW příspěvkových organizací pro evidenci majetku, v oblasti PO a BOZP, personální analýza apod. </t>
  </si>
  <si>
    <t>Nájemné při zajištění porad s pracovníky příspěvkových organizací zřizovaných Olomouckým krajem včetně pracovní porady vedení Olomouckého kraje s příspěvkovými organizacemi.</t>
  </si>
  <si>
    <t>Uzavřené smlouvy - BOZP a PO za příspěvkové organizace v oblasti školství. V současné době se připravují podklady pro novou zakázku. Smlouva za školské příspěvkové organizace byla uzavřena již v roce 2004. Lze předpokládat, že dojde k navýšení v řádech milionů vzhledem k cenám na současném trhu.</t>
  </si>
  <si>
    <t>Občerstvení při jednáních s pracovníky příspěvkových organizací zřizovaných Olomouckým krajem včetně pracovní porady vedení Olomouckého kraje s příspěvkovými organizacemi.</t>
  </si>
  <si>
    <t>Uzavřené smlouvy na pojištění majetku a odpovědnosti a sdružené pojištění vozidel + odhad vyrovnání připojištění/odpojištění vozidel v průběhu roku (cca 1 100 tis. Kč).</t>
  </si>
  <si>
    <t>3. Výdaje Olomouckého kraje na rok 2019</t>
  </si>
  <si>
    <t>1. Hry IX. letní olympiády dětí a mládeže 2019</t>
  </si>
  <si>
    <t>2. Koncepce rozvoje tělovýchovy a sportu Olomouckého kraje</t>
  </si>
  <si>
    <t>§ 5273, seskupení pol. 59 - Ostatní neinvestiční výdaje</t>
  </si>
  <si>
    <t>pol 5144 - poplatky dluhové službě</t>
  </si>
  <si>
    <t>ORJ - 01</t>
  </si>
  <si>
    <t xml:space="preserve">Na této položce je čerpáno za PHM do vozidel užívaných členy zastupitelstva.  Nárůst finančních prostředků je ovlivněn pořízením dalšího služebního automobilu. </t>
  </si>
  <si>
    <t xml:space="preserve">Prostředky rozpočtované na této položce zahrnují náklady na průběžné opravy vozidel zastupitelů, jsou zde alokovány prostředky na povinné garanční prohlídky, STK a případnou výměnu pneumatik, rovněž se z položky hradí opravy a servis kávovarů v sekretariátech uvolněných členů ZOK. Nárůst finančních prostředků je ovlivněn pořízením dalšího služebního automobilu.   
 </t>
  </si>
  <si>
    <t xml:space="preserve">Prostředky rozpočtované na této položce zahrnují zejména náklady na organizační zajištění tradičních akcí Olomouckého kraje organizovaných odborem (významné návštěvy /prezident, ostatní /, výjezdy ROK, Ples OK, Předávání Zlatých křížů, Setkání se starostkami a starosty, Akce pro děti / veřejnost, Ceny kultury, Sportovec OK, Pedagog OK, Ceny OK v oblasti cestovního ruchu, Ocenění nejlepších trenérů OK, případně Vánoční setkání hejtmana se seniory OK, Vánoční výzdoba budovy KÚ, Dožínky OK, Vánoce OK a nově na akci Dny kraje) - UZ 151.   
</t>
  </si>
  <si>
    <t xml:space="preserve">1. Intenzifikace odděleného sběru a zajištění využití komunálního odpadu </t>
  </si>
  <si>
    <t>2. Rozjezd činnosti a provozu akciové společnosti Servisní společnost odpady Olomouckého kraje</t>
  </si>
  <si>
    <t>12. Dokončení akce výměna koberců v kancelářích a následné malování v budově KÚOK</t>
  </si>
  <si>
    <t>Náklady spojené s následnou péčí o zeleň po rekonstrukci silnic II. a III. třídy.</t>
  </si>
  <si>
    <t xml:space="preserve">Na základě výpočtu poměru podlahové plochy kanceláří zastupitelů a poslaneckých klubů z celkové plochy kanceláří KÚOK          (i s ohledem na vývoj cen) byla stanovena výše nákladů za vodné a stočné.    </t>
  </si>
  <si>
    <t xml:space="preserve">Na základě výpočtu poměru podlahové plochy kanceláří zastupitelů a poslaneckých klubů z celkové plochy kanceláří KÚOK     (i s ohledem na vývoj cen) byla stanovena výše nákladů za úhradu dálkově dodávané tepelné energie. </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</si>
  <si>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</si>
  <si>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Platby, které nejsou zahrnuty do jiných mzdových položek (odměny vlastním zaměstnancům za vyhrané soutěže organizované jinými organizacemi).</t>
  </si>
  <si>
    <t xml:space="preserve">Dle zákona č. 48/1997 Sb., o veřejném zdravotním pojištění a o změně a doplnění některých souvisejících zákonů ve znění pozdějších předpisů (9‰). </t>
  </si>
  <si>
    <t>Nákup a výměna nefunkčních mobilních telefonů, další nákupy za opotřebované nefunkční vybavení.</t>
  </si>
  <si>
    <t>Střední škola železniční, technická a služeb, Šumperk - Smlouva č. 2015/03658/OKŘ/DSM - dohoda o užívání nebytových prostor a úhrada za služby.</t>
  </si>
  <si>
    <t>Nákup hardware (pracovní stanice, notebooky, monitory, grafické stanice, tablety, tiskárny, skenery, čtečky čárových kódů, zálohovací pásky, komponenty servery a další obdobný sortiment) s finančním omezením do 40 000,00 Kč. Správa, instalace systémových softwarů, instalace bezpečnostních softwarů, nastavení konfigurace pro jednotlivé agendy, nastavení konfigurace uživatelů.</t>
  </si>
  <si>
    <t>MERIT GROUP, a.s. - dodavatel zajišťuje nákup materiálu pro opravy serverů, patrových přepínačů, záložních zdrojů, diskových polí a ostatních zařízení.</t>
  </si>
  <si>
    <t>37. Gordic - Kotlíkové dotace 2017</t>
  </si>
  <si>
    <t xml:space="preserve">41. V návaznosti na Strategický plán vytvořit architekturu ICT Olomouckého kraje (stav TOBE - čeho chceme dosáhnout) </t>
  </si>
  <si>
    <t>54. Zpracování energetických dat PO od dodavatelů poskytnutých v elektronické podobě</t>
  </si>
  <si>
    <t>55. Roční smluvní platba p. COP pro PORTÁL PO</t>
  </si>
  <si>
    <t>56. Roční podpora AutoCAD LT</t>
  </si>
  <si>
    <t>57. Roční podpora AutoCAD Map 3D</t>
  </si>
  <si>
    <t>59. Pro získání přehledu o majetku PO z pohledu jeho složení; rozvoj dle požadavku vedení kraje (např. Inventarizace - viz výše)</t>
  </si>
  <si>
    <t>61. Napojení Portálu PO na SSL KÚOK implementace SSL KÚOK na Portál; úprava sběrnice a doprogramování funkcionalit; naléhavý požadavek všech zainteresovaných odborů KÚOK</t>
  </si>
  <si>
    <t>62. Rozvoj krajského informačního systému o sociálních službách (KISSoS)</t>
  </si>
  <si>
    <t>64. Mobilní mapování silniční sítě TOPGIS/Clevera</t>
  </si>
  <si>
    <t xml:space="preserve">Položka zahrnuje výdaje na nákup služeb nezařazených do položky 5168 - nákup serverových certifikátů k zajištění bezpečnosti webových prezentací. </t>
  </si>
  <si>
    <t xml:space="preserve">MeritGroup a.s. - smlouva 2004/0107/OIT/DSM - smlouva o dílo na servis a udržbu tiskáren, monitorů, PC, UPS, datových rozvodů.
 </t>
  </si>
  <si>
    <t>Drobné opravy HW.</t>
  </si>
  <si>
    <t>KEO-X Vidimace a legalizace, vedení rejstříku svazků obcí, evidence a procesní vedení majetkoprávních případů/Komplexní řešení pro odvětví infrastruktury SyMAP.</t>
  </si>
  <si>
    <t xml:space="preserve">Rezerva na splátky revolvingového úvěru. </t>
  </si>
  <si>
    <t>Rezerva Olomouckého kraje.</t>
  </si>
  <si>
    <t>a) Správa a aktualizace dokumentací zveřejněných na stránkách Ok na rok 2019</t>
  </si>
  <si>
    <t>b) Správa webové aplikace Evidence podání na rok 2019</t>
  </si>
  <si>
    <t>c) Správa webové aplikace Záměry OK na rok 2019</t>
  </si>
  <si>
    <t>d) Poskytování služeb spojených s provozem a rozvojem systému "Digitální mapa veřejné správy - Nástroje na tvorbu a údržbu ÚAP"</t>
  </si>
  <si>
    <t>e) Zajištění veřejné, elektronicky dostupné, ověřené a aktualizované služby - žádost pro vyjádření o existenci sítí, určené ke stavebnímu řízení v rámci všech stavebních úřadů v OK</t>
  </si>
  <si>
    <t>b) Územní studie vyplývající z řešení  Akt. č. 2a ZÚR OK - ÚS Velké Losiny a Filipová</t>
  </si>
  <si>
    <t>Aktualizace dat ÚAP je povinnost ze stavebního zákona, viz ust. § 28 odst. 1, aktualizace dat musí být prováděna průběžně, úplná aktualizace 1x za 4 roky. Krajský úřad při ní zajišťuje aktualizaci datového modelu i ve výsledcích a závěrech, tj. v Rozboru udržitelného rozvoje území. Součástí je zpracování dat z ORP a  aktualizace údajů o území, zajištění metodik. Aktualizace Studie sídelní struktury OK.</t>
  </si>
  <si>
    <t>a) Porady stavebních úřadů</t>
  </si>
  <si>
    <t>b) Porady úřadů územního plánování a informační dny pro pořizovatele</t>
  </si>
  <si>
    <t>a) Pronájem pro stavební úřady</t>
  </si>
  <si>
    <t xml:space="preserve">b) Pronájem pro úřady územního plánování </t>
  </si>
  <si>
    <t xml:space="preserve">Realizace opatření č. 4.1. AP ÚEK OK pro splnění operativního cíle Výroba elektřiny z KVET na území OK, který je stanoven v nařízení vlády č. 232/2015 Sb. Předmětem analýzy budou:
1) Stávající zdroje výroby tepla, u nichž budou prověřeny možnosti zavedení výroby elektřiny v režimu KVET
2) Stávající zdroje elektřiny, případně elektřiny a tepla, u nichž bude posouzena možnost zavedení, resp. rozšíření dodávky tepla
</t>
  </si>
  <si>
    <t>Zahrnuje finanční prostředky na úhradu nákladů spojených se zasedáním Rady a Zastupitelstva mládeže Olomouckého kraje.</t>
  </si>
  <si>
    <t xml:space="preserve">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2019–2022 a z korespondujícího Krajského plánu primární prevence Olomouckého kraje na léta 2019-2022. 
</t>
  </si>
  <si>
    <t xml:space="preserve">V rámci naplňování opatření připravovaného materiálu Koncepce rodinné politiky Olomouckého kraje na období 2019-2022 a Akční plán Koncepce rodinné politiky Olomouckého kraje na rok 2019 (předložen ZOK k projednání dne 24. 9. 2018) bude probíhat spolupráce s dalšími aktéry rodinné politiky na regionální i celostátní úrovni. Jedná se především o participaci na akcích typu Týden pro rodinu, Týden pro manželství, Den pěstounství, Společnost přátelská rodině, Obec přátelská rodině, Obec přátelská seniorům, různé akce ke Dni rodiny, Dni seniorů, Dni dětí a další aktivity, které podporují prorodinný přístup a propagují a posilují zdravé fungování rodiny. Finanční prostředky budou použity na pronájmy prostor, drobné občerstvení, medializaci, zajištění moderátora, výrobu propagačních předmětů apod. Jedná se o aktivity v samostatné působnosti. </t>
  </si>
  <si>
    <t xml:space="preserve">Úhrada nákladů za zpracování bezpečnostních auditů na posouzení nebezpečných a kolizních míst na silnicích v majetku Olomouckého kraje a v místech železničních přejezdů - naplňování úkolu Národní strategie bezpečnosti provozu (NSBSP). </t>
  </si>
  <si>
    <t xml:space="preserve">Jedná se o zajištění prostředků na údržbu majetku pořízeného z dotace FM EHP/Norsko v rámci projektu "Brána poznání otevřená"  (rekonstrukce depozitářů Vlastivědného muzea v Olomouci). Dle podmínek FM EHP/Norska je příjemce dotace povinen zajistit  údržbu majetku spolufinancovaného z dotace. Na údržbu majetku je povinen vyčlenit finanční prostředky ve výši 0,5 % ze skutečných celkových výdajů projektu po dobu udržitelnosti projektu (10 let). Částka na údržbu majetku činí 23 217,35 Euro ročně - přibližně 650 tis. Kč Tato rezerva je tvořena již 10. rok.  </t>
  </si>
  <si>
    <t xml:space="preserve">Prostředky rozpočtované na této položce zahrnují náklady na prodloužení domén webových portálů realizovaných z projektů dotovaných národními i evropskými zdroji. ÚZ 153. 
</t>
  </si>
  <si>
    <t>Prostředky rozpočtované na této položce zahrnují náklady na zpracování dokumentu Program rozvoje cestovního ruchu Olomouckého kraje 2021-2024 (zpracování vychází ze zákona o krajích) - 500 tis. Kč, na zpracování Koncepce rozvoje zahraničních vztahů Olomouckého kraje - 100 tis. Kč a na zpracování pasportu značení cyklotras a jeho každoroční aktualizace dle schválené Koncepce rozvoje cyklistické dopravy v Olomouckém kraji - 400 tis. Kč - ÚZ 153.</t>
  </si>
  <si>
    <t xml:space="preserve">Finanční prostředky na této položce zahrnují náklady za členský příspěvek.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Členský příspěvek pro kraje by měl i v roce 2019 činit částku 5.000 EUR. UZ 400.   
</t>
  </si>
  <si>
    <t xml:space="preserve">Prostředky rozpočtované na této položce zahrnují náklady (poplatky OSA) spojené s případným financováním poplatků na akcích Olomouckého kraje v oblasti krizového řízení (např. Hrdinové regionu, Dětský den se složkami IZS aj.) (OdKŘ). </t>
  </si>
  <si>
    <t xml:space="preserve">Prostředky rozpočtované na této položce zahrnují náklady  spojené s organizací složek integrovaného záchranného systému (IZS)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 realizována Hasičským záchranným sborem Olomouckého kraje (HZS OK) ve spolupráci s oddělením krizového řízení. Za tímto účelem je materiál uložen u HZS OK. Z této položky jsou hrazeny dále odborné přípravy složek IZS, jednotek sboru dobrovolných hasičů, akce Hrdinové regionu, Dětský den se složkami IZS a jiné. (OdKŘ). 
</t>
  </si>
  <si>
    <t xml:space="preserve">Prostředky rozpočtované na této položce zahrnují náklady  spojené s platbou nájemného za prostory určené k výcviku jednotek sborů dobrovolných hasičů (JSDH) Olomouckého kraje, HZS OK a ostatních složek IZS v souladu s § 10 odst. 5 písm. b). Orgány kraje organizují instruktáže a školení v oblasti ochrany obyvatelstva a §11 zákona č. 239/2000 Sb., o integrovaném záchranném systému - hejtman organizuje integrovaný záchranný systém na úrovni kraje. Z této položky jsou hrazeny mimo jiné pronájmy na odborné přípravy složek IZS, jednotek sboru dobrovolných hasičů, akce Hrdinové regionu, Dětský den se složkami IZS a jiné. (OdKŘ). </t>
  </si>
  <si>
    <t xml:space="preserve">Prostředky rozpočtované na této položce zahrnují náklady  spojené s organizací  složek integrovaného záchranného systému (IZS)  při přípravě a realizaci cvičení v souladu se schváleným Plánem cvičení na daný rok. Nákup služeb souvisejících s organizací  porad tajemníků bezpečnostních rad obcí s rozšířenou působností a proškolení jednotek požární ochrany a IZS dle § 10 odst. 5 písm. b). Orgány kraje organizují instruktáže a školení v oblasti ochrany obyvatelstva a §11 zákona č. 239/2000 Sb., o IZS - hejtman organizuje integrovaný záchranný systém na úrovni kraje.  Z této položky jsou hrazeny zejména odborné přípravy složek IZS, jednotek sboru dobrovolných hasičů, akce Hrdinové regionu, Dětský den se složkami IZS a jiné. (OdKŘ). 
</t>
  </si>
  <si>
    <t xml:space="preserve">Prostředky rozpočtované na této položce zahrnují náklady určené  na pohoštění při organizaci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IZS - hejtman organizuje integrovaný záchranný systém na úrovni kraje. Z této položky jsou hrazeny zejména odborné přípravy složek IZS, jednotek sboru dobrovolných hasičů, akce Hrdinové regionu, Dětský den se složkami IZS a jiné. (OdKŘ). 
</t>
  </si>
  <si>
    <t>Rezerva pro případ řešení krizové situace nebo mimořádné události.</t>
  </si>
  <si>
    <t xml:space="preserve">Prostředky rozpočtované na této položce zahrnují náklady spojené s financováním občerstvení na různých akcích OK organizovaných odborem - např. Velikonoční zajíček, Mikulášská besídka, Vánoce OK, Ples OK, Slavnostní podpisy smluv (přímá podpora, sport, kultura + ostatní), Ocenění zasloužilých trenérů OK, Setkání se starostkami a starosty, Ceny OK v oblasti cestovního ruchu, Setkání s válečnými veterány, Sportovec roku, Pedagog roku, předávání Zlatých křížů, Váleční veteráni, Dožínky OK, výjezdní jednání ROK apod. Při návrhu rozpočtu na rok 2019 vycházíme z částky čerpané dle skutečnosti v roce 2017 a průběžné čerpání roku 2018 – UZ 151.  </t>
  </si>
  <si>
    <t>Administrace 3 veřejných zakázek - automobily, PO a BOZP, ostaní - např. myčky podložních mís.</t>
  </si>
  <si>
    <t xml:space="preserve">Úhrada soudních nákladů. </t>
  </si>
  <si>
    <t xml:space="preserve">Položka je určena na čerpání prostředků (poštovné) v souvislosti s mimořádným odesíláním materiálů členům ZOK (při předání poště mimo podatelnu) a na případné zasílání odměn členům ZOK, kteří nemají bankovní účty či při zasílání balíků do partnerských regionů.   
</t>
  </si>
  <si>
    <t xml:space="preserve">Pojistné je odváděno z odměn uvolněných i neuvolněných členů zastupitelstva (9% z pol. 5021 a 5023). </t>
  </si>
  <si>
    <t xml:space="preserve">Prostředky na úhradu kurzových rozdílů při vyúčtování zahraničních pracovních cest členů zastupitelstva. Přesné čerpání této položky předem nikdy nelze určit, je stanovena minimální částka s ohledem na čerpání v minulých letech. </t>
  </si>
  <si>
    <t xml:space="preserve">Na základě výpočtu poměru podlahové plochy kanceláří zastupitelů a poslaneckých klubů z celkové plochy kanceláří KÚOK        (i s ohledem na vývoj cen) byla stanovena výše nákladů za elektrickou energii. Předpokládá se zvýšení ceny s ohledem na zvýšený vývoj cen v roce 2018 a předpokládaný vyšší nárůst v roce 2019. </t>
  </si>
  <si>
    <t xml:space="preserve">Z této položky jsou hrazeny výdaje na občerstvení při jednání ZOK-Hynaisova, ROK, výborů a komisí, při oficiálních návštěvách OK včetně zahraničních, občerstvení na různé akce Olomouckého kraje a pro vedení OK (pro hejtmana OK je počítáno s částkou 150 tis. Kč, pro každého náměstka 100 tis. Kč a zbývající částka ve výši 500 tis. Kč bude použita na občerstvení při konání ROK, ZOK, komisí a výboru a pod.). </t>
  </si>
  <si>
    <t>11. Česká pošta, s.p., Praha - smlouva o svozu a rozvozu poštovních zásilek</t>
  </si>
  <si>
    <t>1. Smlouva s AK Ritter - Šťastný</t>
  </si>
  <si>
    <t>45. VmWare vCenter technická podpora</t>
  </si>
  <si>
    <t xml:space="preserve">g) Smlouva o revolningovém úvěru s Komerční bankou, a.s. - SSOK. </t>
  </si>
  <si>
    <t>c) Územní studie vyplývající z řešení Akt. č. 2a ZÚR OK - ÚS prodloužení železnice z Koutů n. Desnou do Jeseníku</t>
  </si>
  <si>
    <t>d) Úhrada  nákladů na pořízení změn územních plánů vyplývajících z Akt. č. 2 ZÚR OK dle  § 45 odst. 2 stavebního zákona</t>
  </si>
  <si>
    <t>Zajištění pohoštění pro setkání vedení kraje s partnery z oblasti venkova, zástupci mikroregionů, MAS, obcí a měst. Doposud uskutečněno 19 akcí. Důvodem realizace akcí je přenos aktuálních informací z obl. regionálního rozvoje, kohezní politiky EU, aktivity kraje směrem k venkovskému prostředí apod.</t>
  </si>
  <si>
    <t xml:space="preserve">Členství OK bylo schváleno Radou Olomouckého kraje dne 4.6.2018, č. usnesení UR/43/32/2018 a následně Zastupitelstvem Olomouckého kraje  dne 25.6.2018, č. usnesení UZ/11/55/2018. Členství v Asociaci bylo jednou z aktivit navržených v akčním plánu Koncepce rozvoje cyklistické dopravy v OK na r. 2018 - 2020. 
</t>
  </si>
  <si>
    <t xml:space="preserve">Zakládací dokumenty (Stanovy, Úmluva) ESÚS byly schváleny ZOK dne 12.6.2014 usnesením č. UZ/11/43/2014. Dle Stanov činí celkový roční členský příspěvek min. 120 000 EUR, z toho podíl OK tvoří 10,88% (13 056 EUR). Konkrétní výši celkového příspěvku však stanoví valné shromáždění ESÚS. Výše čl. příspěvku OK se tedy bude odvíjet od schválené částky valným shromážděním a od aktuálního kurzu, tudíž skutečnou výši čl. příspěvku OK nelze nyní přesně vyčíslit. </t>
  </si>
  <si>
    <r>
      <t>Zajištění energetických služeb pro Krajský úřad a příspěvkové organizace OK externím dodavatelem, E-resources s.r.o., na základě rámcové smlouvy č. 2018/00284/OSR/DSM. Součástí předmětu plnění je plnění povinnosti dle § 7a zákona č. 406/2000 Sb. o hospodaření energií pro budovy užívané orgánem veřejné moci s energeticky vztažnou plochou nad 250 m</t>
    </r>
    <r>
      <rPr>
        <vertAlign val="superscript"/>
        <sz val="11"/>
        <rFont val="Arial"/>
        <family val="2"/>
        <charset val="238"/>
      </rPr>
      <t>2</t>
    </r>
    <r>
      <rPr>
        <sz val="11"/>
        <rFont val="Arial"/>
        <family val="2"/>
        <charset val="238"/>
      </rPr>
      <t>, tj. zpracování PENB, dále zpracování PENB pro nové budovy a budovy, na nichž byla provedena větší změna obálky budovy. Pro budovy, kde bude podána žádost o dotaci, se zpracovávají PENB, Energetické posudky a Závěrečná vyhodnocení akce. Předmět plnění smlouvy:</t>
    </r>
  </si>
  <si>
    <t xml:space="preserve">Zavádění ISO 50001 je schváleno usnesením ROK UR/92/30/2016 ze dne 23. 3. 2016. Dne 18. 8. 2016 byla uzavřena smlouva č. 2016/03638/OSR /DSM s celkovým plněním 336 380,- Kč, v rámci níž bude hrazena implementace EnMS a příprava na certifikaci. Dále pak bude zajištěno vzdělávání energetického managementu KUOK a PO formou externích lektorů a certifikace systémového energetického managementu formou VZMR.    </t>
  </si>
  <si>
    <t xml:space="preserve">Finanční spoluúčast Olomouckého kraje na realizaci projektu "Intenzifikace odděleného sběru a zajištění využití komunálního odpadu včetně jeho obalové složky" v roce 2019. Rada Olomouckého kraje usnesením UR/76/37/2004 schválila účast Olomouckého kraje ve výše uvedeném projektu. Podle textu uzavřené smlouvy má být rozsah plnění pro další roky vždy do 31. 03. následujícího kalendářního roku konkretizován dodatkem ke smlouvě. Projekt byl realizován v letech 2004 - 2017. Celková výše nákladů v roce 2004 tvořených zakoupením sběrových nádob a jejich distribucí obcím, informační kampaně o třídění  a recyklaci komunálních odpadů byla 3, 5 mil. Kč a byla plně hrazena firmou EKO-KOM, a.s. </t>
  </si>
  <si>
    <t xml:space="preserve">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byly celkové náklady projektu 3,9 mil. Kč. Z toho spoluúčast kraje činila 700 tis. Kč. V roce 2013 činily celkové náklady projektu 3,2 mil. Kč. Z toho spoluúčast kraje činila 700 tis. Kč. V roce 2013 byly celkové náklady projektu 3,2 mil. Kč. Z toho  spoluúčast kraje činila 700 tis. Kč. V roce 2014 byly celkové  náklady projektu na 3,4 mil. Kč. Z toho 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V roce 2018 byly celkové náklady 2,8 mil Kč. Z toho spoluúčast kraje činila 600 tis. Kč. Podle zástupců firmy EKO-KOM a.s., je předpoklad , že v roce 2019 budou z její strany na realizaci projektu opětovně poskytnuty finanční prostředky. Vzhledem ke skutečnosti, že realizace tohoto projektu je pro kraj a zejména obce na území kraje velice výhodná (doposud bylo pro obce nakoupeno 4 446 kontejnerů na separovaný sběr odpadu), je navrhováno pro rok 2019 spolufinancování projektu ze strany kraje ve výši 700 tis. Kč.
</t>
  </si>
  <si>
    <t xml:space="preserve">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Olomoucký kraj má k plnění této povinnosti schválenu organizační strukturu plánování sociálních služeb - pracovní skupiny složené se zástupců výše uvedených zainteresovaných subjektů. Členové pracovních skupin dobrovolně a bez nároku na odměnu intenzivně pracují na podkladech pro rozhodování orgánů kraje k plnění výše uvedených povinností. Požadované finanční prostředky jsou určeny k organizačnímu zajištění činnosti skupin včetně drobného občerstvení a k realizaci pravidelného každoročního podzimního pracovního setkání  se všemi poskytovateli sociálních služeb v OK zařazenými do sítě sociálních služeb v kraji.  Jedním z opatření rámcových cílů je podpora informovanosti v sociální oblasti- v roce 2017 byly přeloženy důležité informace z webových stránek OK do znakového jazyka, v roce 2019 bude nezbytné překlad aktualizovat - 50 tis. Kč.         
</t>
  </si>
  <si>
    <t xml:space="preserve">Prostředky rozpočtované na této položce zahrnují náklady na členský příspěvek pro sdružení Střední Morava - Sdružení cestovního ruchu na rok 2019. Vazba na projekt "Projekt organizace cestovního ruchu (destinačního managementu) v Olomouckém kraji" (schváleno usnesením ROK č. UR/25/76/2005 a usnesením ZOK č. UZ/7/56/2005). Uvedená aktivita je součástí Akčního plánu Programu rozvoje cestovního ruchu Olomouckého kraj na období 2014-2020 - UZ 400.    </t>
  </si>
  <si>
    <t>Prostředky rozpočtované na této položce zahrnují částečně náklady v rámci uzavřené smlouvy č. 2018/01984/OKH/DSM (krajské periodikum-měsíčník Olomouckého kraje – 1 141 tis. Kč, smlouva na distribuci měsíčníku je uzavřena do 06/2021, dále jsou rozpočtovány náklady v rámci publikační a propagační činnosti OK, náklady za komunikační kampaně – inzerce apod. – 759 tis. Kč - UZ 154.</t>
  </si>
  <si>
    <t xml:space="preserve">Prostředky rozpočtované na této položce zahrnují náklady  spojené s dovybavením pracoviště krizového řízení v souladu s § 14a) zákona č. 240/2000 Sb., o krizovém řízení, kdy KRAJ zřizuje pracoviště krizového řízení. Kraj vynakládá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notebooků případně tabletů  pro práci v terénu). (OdKŘ)
</t>
  </si>
  <si>
    <t xml:space="preserve">Prostředky rozpočtované na této položce zahrnují náklady  spojené s Dohodou se ZZK OK - platba za vytápění prostor humanitárního skladu v Konici (OdKŘ).   </t>
  </si>
  <si>
    <t xml:space="preserve">Prostředky rozpočtované na této položce jsou alokovány na úhradu výdajů za upomínkové předměty v pořizovací ceně do 3 000,00 Kč (v jednotlivých případech), které jsou určeny k propagačním účelům Olomouckého kraje (na základě požadavků hejtmana), na nákup propagačních předmětů s využitím loga OK, dále na květiny a poháry předávané na různých akcích hejtmanem či náměstky OK. Dále se jedná se o předměty do 3000,00 Kč předávaných v rámci akcí, jenž přímo pořádá odbor - např. Velikonoční zajíček, Vánoce OK, Ples OK, Sportovec roku, Pedagog roku, Ocenění zasloužilých trenérů, předávání Zlatých křížů, Váleční veteráni, Ceny OK v oblasti cestovního ruchu apod. - UZ 151.   </t>
  </si>
  <si>
    <t xml:space="preserve">Prostředky rozpočtované na této položce zahrnují náklady nutné v rámci uzavřené smlouvy č. 2008/0426/KH/DSM včetně dodatku na monitoring OFF-LINE včetně WEBmonitoringu ISA on-line verze Analytik - fa Anopress IT, a.s. na monitoring off-line a dále zahrnují částečně náklady v rámci smlouvy č. 2003/0489/KH/DSM uzavřenou s ČTK na vybírání a odesílání zpráv z aktuálního zpravodajství ČTK a náklady na publikační a komunikační činnosti - UZ 154.
</t>
  </si>
  <si>
    <t xml:space="preserve">Jedná se o refundace mezd neuvolněných členů ZOK (při účasti členů na zasedáních ROK/ZOK, vedení, ...). S ohledem na téměř pravidelnou účast i neuvolněných členů ZOK na poradách vedení s nárokem na refundaci mzdy navyšujeme rozpočet této položky.   </t>
  </si>
  <si>
    <t xml:space="preserve">Jedná se o refundace pojistného (při účasti členů na zasedáních ROK/ZOK,  vedení...).  </t>
  </si>
  <si>
    <t>Nákup materiálu j.n.</t>
  </si>
  <si>
    <t xml:space="preserve">Služby elektronických komunikací </t>
  </si>
  <si>
    <t xml:space="preserve">Zahrnuje výdaje za:  
- ubytování oficiálních návštěv Olomouckého kraje (pozvaní hosté),  
- za zajištění překladatelských služeb při zahraničních návštěvách včetně překladu písemných materiálů,  
- úhradu průvodcovských služeb při organizaci a zajištění programu oficiálních návštěv kraje,  
- úhradu poplatků za rozhlasové a televizní přijímače užívané (v rámci kanceláří i rádií ve služebních vozidlech) uvolněnými členy zastupitelstva,  
- úhradu podílu za zajištění úklidu budovy (Jeremenkova 40a) - podíl podlahové plochy zaujímané kancelářemi uvolněných členů vedení a polit. klubů.  
Předpokládá se nárůst cen za služby na základě dosud neukončených VŘ. </t>
  </si>
  <si>
    <t xml:space="preserve">I přesto, že v roce 2018 nebylo na této položce čerpáno, navrhujeme rozpočet této výdajové položky ponechat na symbolické výši.    </t>
  </si>
  <si>
    <t xml:space="preserve">I přesto, že v roce 2018 nebylo na této položce čerpáno, navrhujeme rozpočet této výdajové položky ponechat v symbolické  výši.  </t>
  </si>
  <si>
    <t xml:space="preserve">Zajištění provozu Turistického informačního portálu Olomouckého kraje (552 tis. Kč) - částka je určena na technickou správu portálu dle Smlouvy o zajištění provozu serveru internetového portálu cestovního ruchu (2010/05397/KH/DSM, smlouva je uzavřena na dobu neurčitou) Rozvoj Turistického informačního portálu Olomouckého kraje (150 tis. Kč). Zajištění technologické aktuálnosti portálu a jeho průběžný rozvoj s ohledem na aktuální vývoj v oblasti internetu (např. nové grafické prvky, flash animace, sociální sítě, virální marketing). Vytvoření nových aplikací a zajištění webhostingu (50 tis. Kč). Uvedené aktivity jsou součástí Akčního plánu Programu rozvoje cestovního ruchu Olomouckého kraje na období 2014- 2020 (UR/23/6/2013 a UZ/11/53/2014). - UZ153.  
 </t>
  </si>
  <si>
    <t xml:space="preserve">Prostředky rozpočtované na této položce zahrnují náklady na pohoštění pro pracovní partnery při jednáních v expozici Olomouckého kraje v době konání  prezentací, veletrhů a výstav cestovního ruchu. </t>
  </si>
  <si>
    <t>Prostředky rozpočtované na této položce zahrnují náklady spojené s organizačním zajištěním konferencí, seminářů,  kulatých stolů a jiných akcí pořádaných pro NNO.</t>
  </si>
  <si>
    <t>Ostatní nákupy j.n.</t>
  </si>
  <si>
    <t xml:space="preserve">Lékařská pohotovostní služba pro děti a dorost, dospělé, zubní, včetně lékárenské, zajišťovaná v Olomouckém kraji Fakultní nemocnicí Olomouc, Středomoravskou nemocniční a.s., Nemocnicí Hranice a.s., Nemocnice Šumperk a.s., Jesenickou nemocnicí a.s., a také lékárenská LPS o svátcích.  </t>
  </si>
  <si>
    <t>Úhrada nákladů za likvidaci nepoužitelných léčiv dle zákona č. 378/2007 Sb., §89 o léčivech, předfinancování .</t>
  </si>
  <si>
    <t xml:space="preserve">Nákup materiálu  j.n. </t>
  </si>
  <si>
    <t>Úhrada nákladů spojených se zhotovením Koncepce rozvoje tělovýchovy a sportu Olomouckého kraje. Tato koncepce bude nadále základním strategickým materiálem pro stanovení cílů a jednotlivých opatření v oblasti rozvoje sportu v Olomouckém kraji. Aktualizace materiálu bude sloužit ke stanovení priorit pro finanční podpory z rozpočtu Olomouckého kraje na léta 2019-2023.</t>
  </si>
  <si>
    <t xml:space="preserve">Jedná se o finanční prostředky, které budou určeny na úhradu poplatku na zajištění nízkorychlostního kontrolního vážení vozidel na silnicích I., II. a III. tříd v Olomouckém kraji, a to na základě schválené objednávky s Centrem služeb pro silniční dopravu Praha, příspěvkovou organizací Ministerstva dopravy. Podle zákona č. 13/1997 Sb., o pozemních komunikacích ve znění pozdějších předpisů, kraj zajišťuje kontrolní vážení vozidel na silnicích II. a III. tříd a na silnicích I. tříd se souhlasem vlastníka (ŘSD ČR). Tato služba bude na rok 2019 objednána na základě objednávky kraje u Centra služeb pro silniční dopravu, s. p. o. Praha.                                            
                                           </t>
  </si>
  <si>
    <t xml:space="preserve">Pronájem školících prostor s příslušenstvím pro pořádání "Metodických dnů Krajského úřadu Olomouckého kraje" pro obce s rozšířenou působností, se zaměřením na řešení dopravních přestupků.       </t>
  </si>
  <si>
    <t xml:space="preserve">V součinnosti s připravovaným materiálem Koncepce rodinné politiky Olomouckého kraje na období 2019-2022 a „Akčním plánem Koncepce rodinné politiky Olomouckého kraje na rok 2019“ (bude předložen ZOK k projednání dne 24. 9. 2018), v rámci priority 1: Institucionální a koncepční zajištění rodinné politiky na krajské a obecní úrovni bude podporována kooperace aktérů rodinné politiky. Jedná se o opatření, v rámci kterého bude probíhat spolupráce s obcemi Olomouckého kraje. Konkrétně jde o realizaci 1 akce – seminářů či workshopu pod vedením zkušeného lektora s cílem podpořit činnost koordinátorů rodinné politiky z jednotlivých obecních úřadů obcí s rozšířenou působností, obcí s pověřeným obecním úřadem a zástupců organizací věnujících se rodině. Finanční prostředky budou použity na zajištění odborných lektorů. Jedná se o aktivitu neinvestiční a v samostatné působnosti.  </t>
  </si>
  <si>
    <t xml:space="preserve">Zahrnuje finanční prostředky na úhradu nákladů na pohoštění v rámci slavnostního vyhlášení ocenění. </t>
  </si>
  <si>
    <t xml:space="preserve">Zastupitelstvo mládeže Olomouckého kraje </t>
  </si>
  <si>
    <t>Zelená škola Olomouckého kraje</t>
  </si>
  <si>
    <t xml:space="preserve">Podle ustanovení § 15 odst. 14 zákona č. 201/2012 Sb., o ochraně ovzduší, od roku 2017 je 25% výnosu z poplatků za znečišťovní ovzduší příjmem kraje, na jehož území se stacionární zdroj nachází. Výnos z poplatků za znečišťování, který je příjmem kraje, může být použit jen na financování opatření v oblasti ochrany životního prostředí. Zároveň je Olomoucký kraj, na základě § 38 odst. 3) zákona č. 76/2002 Sb., o integrované prevenci, z 50 % příjemcem pokut, uložených Českou inspekcí České republiky a finanční prostředky jsou též účelově určené k ochraně životního prostředí.  V roce 2019 dojde ke změně Pravidel Fondu na podporu výstavby a obnovy vodohospodářské infrastruktury, kdy dojde na rozšíření příjmů tvorby Fondu nejen z poplatků za odběr podzemních vod, ale i z výše uvedených příjmů. Finanční prostředky získané v roce 2017 a 2018 budou využity v rámci odboru životního prostředí a zemědělství využity v tomto Fondu. 
</t>
  </si>
  <si>
    <t xml:space="preserve">Zajištění občerstvení na seminářích k POV 2019 pro celkem cca 300 účastníků (5  okresů kraje). </t>
  </si>
  <si>
    <r>
      <t xml:space="preserve">1. Semináře k Programu obnovy venkova (POV) 2019 pro obce Olomouckého kraje 
</t>
    </r>
    <r>
      <rPr>
        <sz val="11"/>
        <rFont val="Arial"/>
        <family val="2"/>
        <charset val="238"/>
      </rPr>
      <t xml:space="preserve">             </t>
    </r>
    <r>
      <rPr>
        <b/>
        <i/>
        <sz val="11"/>
        <rFont val="Arial"/>
        <family val="2"/>
        <charset val="238"/>
      </rPr>
      <t xml:space="preserve">
</t>
    </r>
    <r>
      <rPr>
        <sz val="11"/>
        <rFont val="Arial"/>
        <family val="2"/>
        <charset val="238"/>
      </rPr>
      <t xml:space="preserve">                                                                                                                                                                                                                                                                                                                                                                                   </t>
    </r>
  </si>
  <si>
    <t xml:space="preserve">Zpracování analytických dat a výstupů z území Olomouckého kraje pro prezentace, přípravu publikací a zveřejnění na internetu. Výstupy budou využívány k přípravě nových aktivit v oblasti regionálního rozvoje.    </t>
  </si>
  <si>
    <t>1. Technické zabezpečení soutěže Vesnice roku 2019</t>
  </si>
  <si>
    <t xml:space="preserve">Zajištění účasti na dvou tuzemských veletrzích (Mezinárodní strojírenský veletrh v Brně, Stavotech v Olomouci). Úhrada služeb spojených s grafickým návrhem, stavbou, demontáží stánku na veletrzích, včetně registračního poplatku, úklidu, vybavení stánku potřebným nábytkem a dalším zařízením (elektřina, osvětlení, voda). Schválení této aktivity bude součástí Plánu aktivit na rok 2019, který bude připraven k projednání v ROK v lednu 2019.        
</t>
  </si>
  <si>
    <t xml:space="preserve">5. Uspořádání jednání pravidelné pracovní skupiny zástupců CZT, KUOK, obcí pro řešení problematiky SZT na území OK + jednání pravidelné pracovní skupiny  zástupců výrobců, distributorů elektřiny a plynu k řešení problematiky distribučních sítí </t>
  </si>
  <si>
    <t>Nákup materiálu  j.n.</t>
  </si>
  <si>
    <t>1. Metropolitní síť Olomouc, s.r.o. - pronájem optických tras</t>
  </si>
  <si>
    <t>Záležitosti z oblasti zákonů, jejichž plnění zabezpečuje OdIT v rámci jednotlivých systémů. Zákon č. 365/2000 Sb., o informačních systémech veřejné správy - informační koncepce, zákon č. 227/2000 Sb., o elektronickém podpisu, zákon č. 300/2008 Sb., o elektronických úkonech a autorizované konverzi (datové schránky), zákon č. 111/2009 Sb., o základních registrech, zákon č. 499/2004 Sb., o archivnictví a spisové službě, zákon č. 181/2014 Sb., o kybernetické bezpečnosti, standardy pro nákup ICT služeb, právní služby (opatření z auditu), ostatní právní služby.</t>
  </si>
  <si>
    <t xml:space="preserve">Tato položka zahrnuje zejména výdaje na úhradu daní z nabytí nemovitých věcí a dále výdaje na finanční odvody při úhradě správních poplatků státu. </t>
  </si>
  <si>
    <t xml:space="preserve">Položka je pořizována k úhradě věcných břemen o celkové hodnotě vyšší než 40 000,00 Kč souvisejících s dokončenými investicemi Olomouckého kraje. Finanční prostředky na dokončené investiční akce byly v minulosti čerpány prostřednictvím OVZI a od roku 2018 budou nově nárokovány přímo OMPSČ a jejich výše odpovídá 100% prostředků schválených v rozpočtu OI v roce 2018. </t>
  </si>
  <si>
    <t>2. Drobný materiál - dílny údržby</t>
  </si>
  <si>
    <t xml:space="preserve">1. Středomoravská vodárenská, a.s., Olomouc - smlouva č. 2003/0645/KŘ/DSM o dodávce vody  a smlouva č. 2006/1251/KŘ/DSM o odvádění odpadních vod - budova KÚOK </t>
  </si>
  <si>
    <t xml:space="preserve">3. ČD - Telematika, a.s., Praha - nájemní smlouva č. 2016/03037/OKŘ/DSM - centrální spisovna na Trocnovské ulici v Olomouci </t>
  </si>
  <si>
    <t>1. Dodavatel bude znám dle výsledku nákupu na komoditní burze - sdružené dodávky elektrické energie - budova KÚOK (předpoklad navýšení ceny)</t>
  </si>
  <si>
    <t>2. Dodavatel bude znám dle výsledku nákupu na komoditní burze - sdružené dodávky elektrické energie - budova RCO (předpoklad navýšení ceny)</t>
  </si>
  <si>
    <t>5. ČD Telematika, a.s., Praha - nájemní smlouva č. 2017/03677/OKŘ/DSM - centrální spisovna na Trocnovské ulici v Olomouci - internet</t>
  </si>
  <si>
    <t>1. Regionální centrum Olomouc, s.r.o., Olomouc - Smlouva č. 2008/0425/KŘ/DSM, o nájmu nebytových prostor - budova RCO</t>
  </si>
  <si>
    <t>8. LARGO PCO s.r.o., Olomouc - Smlouva č. 2017/02940/OKŘ/DSM o technickém a organizačním zajištění přenosu poplachových zpráv ze zařízení EPS a PCO KOPIS HZS</t>
  </si>
  <si>
    <t>Povinné vzdělávání úředníků dle zákona č. 312/2002 Sb., o úřednících ÚSC a o změně některých zákonů, ve znění pozdějších předpisů (vstupní vzdělávání, průběžné vzdělávání, ZOZ, vzdělávání vedoucích úředníků). Další vzdělávání dle plánu vzdělávání úředníků. V roce 2019 je potřeba počítat s navýšením finančních prostředků za akreditované vzdělávací akce v souladu s metodikou MV ČR (bude kladen důraz na využívání akreditovaných vzdělávacích akcí u úředníků). Počet úředníků ovlivňuje čerpání finančních prostředků z rozpočtu, každý úředník, má povinnost splnit 18 vzdělávacích dnů v průběhu 3 let. Položka zahrnuje rovněž náklady na koučing vedoucích úředníků.</t>
  </si>
  <si>
    <t>Vzdělávání zaměstnanců KÚOK dle požadavků. Položka zahrnuje rovněž náklady na koučing vedoucích zaměstnanců (neúředníků).</t>
  </si>
  <si>
    <t xml:space="preserve">V rámci hromadných akcí se pořádají interní semináře pro větší počet zaměstnanců a je zde zahrnut i paušální poplatek za užívání vzdělávacího portálu - SW aplikace e-kurzy a e-personalista, kde roční náklad činí 435 600,00 Kč dle uzavřené smlouvy. Z položky hromadných akcí bude rovněž hrazen 5% podíl z ceny za vzdělávací akce, které budou realizovány v rámci projektů (výzva č. 58). V rámci projektu je plánováno cca 20 hromadných akcí ročně. Dále se v rámci této položky realizují hromadné vzdělávací akce dle požadavků, které se zvyšují. V roce 2019 bude důraz kladen na realizaci akreditovaných vzdělávacích akcí, u kterých jsou náklady vyšší než u akcí realizovaných např. na základě DPP.  
</t>
  </si>
  <si>
    <t xml:space="preserve">14. Technické služby města Olomouce, a.s. - smlouva č. 2001/0142/SŘ/DSM, o odvozu a zneškodňování odpadů vč. dodatků </t>
  </si>
  <si>
    <t>4. Schindler CZ, a.s. Praha - smlouva č. 2001/0141/SŘ/DSM - servis výtahů</t>
  </si>
  <si>
    <t>11. Dále ostatní opravy a údržba: opravy závor, garážových vrat, opravy frankovacích strojů, opravy zámků, dveří, opravy žaluzií, veškeré opravy a údržba na budovách KÚOK, v pronajatých prostorách RCO a ČD - Telematika, a.s. (centrální spisovna)</t>
  </si>
  <si>
    <t xml:space="preserve">Z této položky jsou hrazeny výdaje provizí realitním kancelářím na základě smluv o zprostředkování odprodeje nepotřebných nemovitých věcí, na inzerci záměrů Olomouckého kraje v tisku, na pořízení fotodokumentace, uveřejnění informací o veřejných zakázkách na centrální adrese a výdaje na pořízení kopii geometrických plánů. Dále jsou z této položky hrazena věcná břemena vzniklá na náklad Olomouckého kraje jako investora (stavebníka), a nejsou tudíž považována za dlouhodobý majetek. </t>
  </si>
  <si>
    <t xml:space="preserve">Z této položky jsou hrazeny výdaje související s dokončenými investicemi Olomouckého kraje potřebné k pořízení kopií znaleckých posudků či geometrických plánů a dále pak na úhradu věcných břemen vzniklých na náklad Olomouckého kraje jako investora (stavebníka), která nejsou považována za dlouhodobý majetek. Finanční prostředky nárokované na této položce představují 100% rozpočtu roku 2018. </t>
  </si>
  <si>
    <t>Zajištění pohoštění pro setkání odboru s pracovníky reg. rozvoje na magistrátech a městských úřadech ORP OK. Důvodem realizace akce je přenos aktuálních informací z obl. regionálního rozvoje, kohezní politiky EU, aktivity kraje a měst pro podporu podnikatelů, rozvoj venkova, energetika, koncepční práce apod.</t>
  </si>
  <si>
    <t>Přírodní rezervace, přírodní památky - celkem 102 území. Kraje zajišťují péči o tato zvláště chráněná území v přenesené působnosti kraje (ust. § 77a odst. 2 zákona č. 114/1992 Sb.). V roce 2018 bude nutno zajistit péči o území nově vyhlášená v rámci soustavy NATURA 2000. Úhrada nákladů spojených s tvorbou materiálů k problematice ochrany přírody - zajišťování ekologické výchovy a vzdělávání (ust. § 77a odst. 4 písm.w) zákona č. 114/1992 Sb.)</t>
  </si>
  <si>
    <t xml:space="preserve">Cílem příspěvků je finanční podpora škol a školských zařízení se sídlem v Olomouckém kraji v rámci výjezdů dětí a mládeže do zahraničí, dále příspěvek na náklady spojených s organizací mezinárodní výměny mládeže z partnerských zahraničních škol a školských zařízení na území Olomouckého kraje a také kofinancování mezinárodních vzdělávacích projektů v rámci programu Erasmus+ či v rámci vzdělávacích projektů realizovaných s podporou významných mezinárodních nadačních fondů (Visegrádský fond, Česko-německý fond budoucnosti apod.).   </t>
  </si>
  <si>
    <t>Upravený rozpočet k 
31. 10. 2018</t>
  </si>
  <si>
    <t>7=6/4</t>
  </si>
  <si>
    <t>6=5/3</t>
  </si>
  <si>
    <t>Minimální rozpočet finančních prostředků na platy pro 543 zaměstnanců Olomouckého kraje zařazených do KÚOK pro rok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</si>
</sst>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29" x14ac:knownFonts="1">
    <font>
      <sz val="11"/>
      <color theme="1"/>
      <name val="Calibri"/>
      <family val="2"/>
      <charset val="238"/>
      <scheme val="minor"/>
    </font>
    <font>
      <sz val="11"/>
      <color theme="1"/>
      <name val="Arial"/>
      <family val="2"/>
      <charset val="238"/>
    </font>
    <font>
      <sz val="10"/>
      <color theme="1"/>
      <name val="Arial"/>
      <family val="2"/>
      <charset val="238"/>
    </font>
    <font>
      <sz val="1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
      <b/>
      <sz val="10"/>
      <name val="Arial"/>
      <family val="2"/>
      <charset val="238"/>
    </font>
    <font>
      <b/>
      <i/>
      <sz val="10"/>
      <name val="Arial"/>
      <family val="2"/>
      <charset val="238"/>
    </font>
    <font>
      <b/>
      <sz val="18"/>
      <color theme="1"/>
      <name val="Calibri"/>
      <family val="2"/>
      <charset val="238"/>
      <scheme val="minor"/>
    </font>
    <font>
      <vertAlign val="superscript"/>
      <sz val="11"/>
      <name val="Arial"/>
      <family val="2"/>
      <charset val="23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s>
  <cellStyleXfs count="2">
    <xf numFmtId="0" fontId="0" fillId="0" borderId="0"/>
    <xf numFmtId="0" fontId="5" fillId="0" borderId="0"/>
  </cellStyleXfs>
  <cellXfs count="502">
    <xf numFmtId="0" fontId="0" fillId="0" borderId="0" xfId="0"/>
    <xf numFmtId="3" fontId="2" fillId="2" borderId="2" xfId="0" applyNumberFormat="1" applyFont="1" applyFill="1" applyBorder="1" applyAlignment="1">
      <alignment horizontal="center" vertical="center" wrapText="1"/>
    </xf>
    <xf numFmtId="164" fontId="3" fillId="0" borderId="0" xfId="0" applyNumberFormat="1" applyFont="1"/>
    <xf numFmtId="0" fontId="6" fillId="0" borderId="0" xfId="1" applyFont="1" applyFill="1"/>
    <xf numFmtId="0" fontId="5" fillId="0" borderId="0" xfId="1" applyFill="1"/>
    <xf numFmtId="0" fontId="7" fillId="0" borderId="0" xfId="1" applyFont="1" applyFill="1"/>
    <xf numFmtId="3" fontId="3" fillId="3" borderId="0" xfId="1" applyNumberFormat="1" applyFont="1" applyFill="1"/>
    <xf numFmtId="0" fontId="3" fillId="0" borderId="0" xfId="1" applyFont="1" applyFill="1"/>
    <xf numFmtId="0" fontId="5" fillId="3" borderId="0" xfId="1" applyFill="1"/>
    <xf numFmtId="0" fontId="5" fillId="2" borderId="11" xfId="1" applyFill="1" applyBorder="1" applyAlignment="1">
      <alignment horizontal="center"/>
    </xf>
    <xf numFmtId="3" fontId="5" fillId="2" borderId="11" xfId="1" applyNumberFormat="1" applyFont="1" applyFill="1" applyBorder="1" applyAlignment="1">
      <alignment horizontal="center" vertical="center" wrapText="1"/>
    </xf>
    <xf numFmtId="0" fontId="5" fillId="2" borderId="2" xfId="1" applyFill="1" applyBorder="1" applyAlignment="1">
      <alignment horizontal="center" vertical="center"/>
    </xf>
    <xf numFmtId="3" fontId="4" fillId="2" borderId="2" xfId="1" applyNumberFormat="1" applyFont="1" applyFill="1" applyBorder="1"/>
    <xf numFmtId="0" fontId="5" fillId="2" borderId="34" xfId="1" applyFill="1" applyBorder="1" applyAlignment="1">
      <alignment horizontal="center" vertical="center"/>
    </xf>
    <xf numFmtId="0" fontId="5" fillId="2" borderId="35" xfId="1" applyFill="1" applyBorder="1"/>
    <xf numFmtId="3" fontId="5" fillId="2" borderId="36" xfId="1" applyNumberFormat="1" applyFont="1" applyFill="1" applyBorder="1" applyAlignment="1">
      <alignment horizontal="center" vertical="center" wrapText="1"/>
    </xf>
    <xf numFmtId="3" fontId="5" fillId="2" borderId="37" xfId="1" applyNumberFormat="1" applyFont="1" applyFill="1" applyBorder="1" applyAlignment="1">
      <alignment horizontal="center" vertical="center" wrapText="1"/>
    </xf>
    <xf numFmtId="3" fontId="4" fillId="2" borderId="15" xfId="1" applyNumberFormat="1" applyFont="1" applyFill="1" applyBorder="1"/>
    <xf numFmtId="3" fontId="4" fillId="2" borderId="13" xfId="1" applyNumberFormat="1" applyFont="1" applyFill="1" applyBorder="1"/>
    <xf numFmtId="0" fontId="9" fillId="0" borderId="0" xfId="1" applyFont="1" applyFill="1"/>
    <xf numFmtId="0" fontId="8" fillId="0" borderId="0" xfId="1" applyFont="1" applyFill="1"/>
    <xf numFmtId="0" fontId="10" fillId="0" borderId="0" xfId="1" applyFont="1" applyFill="1"/>
    <xf numFmtId="0" fontId="11" fillId="0" borderId="0" xfId="1" applyFont="1" applyFill="1"/>
    <xf numFmtId="0" fontId="5" fillId="0" borderId="0" xfId="1" applyFont="1" applyFill="1"/>
    <xf numFmtId="4" fontId="5" fillId="0" borderId="0" xfId="1" applyNumberFormat="1" applyFont="1" applyFill="1"/>
    <xf numFmtId="0" fontId="5" fillId="0" borderId="16" xfId="1" applyFont="1" applyFill="1" applyBorder="1"/>
    <xf numFmtId="0" fontId="5" fillId="3" borderId="0" xfId="1" applyFont="1" applyFill="1"/>
    <xf numFmtId="4" fontId="5" fillId="3" borderId="0" xfId="1" applyNumberFormat="1" applyFont="1" applyFill="1"/>
    <xf numFmtId="0" fontId="4" fillId="3" borderId="0" xfId="0" applyFont="1" applyFill="1" applyAlignment="1">
      <alignment horizontal="left"/>
    </xf>
    <xf numFmtId="0" fontId="3" fillId="3" borderId="0" xfId="0" applyFont="1" applyFill="1" applyAlignment="1">
      <alignment horizontal="center"/>
    </xf>
    <xf numFmtId="0" fontId="3" fillId="3" borderId="0" xfId="0" applyFont="1" applyFill="1"/>
    <xf numFmtId="3" fontId="3" fillId="3" borderId="0" xfId="0" applyNumberFormat="1" applyFont="1" applyFill="1"/>
    <xf numFmtId="3" fontId="3" fillId="0" borderId="8" xfId="0" applyNumberFormat="1" applyFont="1" applyBorder="1"/>
    <xf numFmtId="3" fontId="3" fillId="0" borderId="11" xfId="0" applyNumberFormat="1" applyFont="1" applyBorder="1"/>
    <xf numFmtId="164" fontId="3" fillId="0" borderId="0" xfId="0" applyNumberFormat="1" applyFont="1" applyFill="1"/>
    <xf numFmtId="0" fontId="3" fillId="3" borderId="0" xfId="0" applyNumberFormat="1" applyFont="1" applyFill="1"/>
    <xf numFmtId="0" fontId="5" fillId="2" borderId="3" xfId="0" applyFont="1" applyFill="1" applyBorder="1" applyAlignment="1">
      <alignment horizontal="center" vertical="center"/>
    </xf>
    <xf numFmtId="4" fontId="5" fillId="2" borderId="12" xfId="1" applyNumberFormat="1" applyFont="1" applyFill="1" applyBorder="1" applyAlignment="1">
      <alignment horizontal="center" vertical="center" wrapText="1"/>
    </xf>
    <xf numFmtId="4" fontId="4" fillId="2" borderId="3" xfId="1" applyNumberFormat="1" applyFont="1" applyFill="1" applyBorder="1"/>
    <xf numFmtId="164" fontId="3" fillId="3" borderId="0" xfId="0" applyNumberFormat="1" applyFont="1" applyFill="1"/>
    <xf numFmtId="3" fontId="3" fillId="3" borderId="8" xfId="0" applyNumberFormat="1" applyFont="1" applyFill="1" applyBorder="1" applyProtection="1">
      <protection locked="0"/>
    </xf>
    <xf numFmtId="3" fontId="13" fillId="0" borderId="0" xfId="0" applyNumberFormat="1" applyFont="1" applyBorder="1" applyAlignment="1">
      <alignment vertical="center"/>
    </xf>
    <xf numFmtId="3" fontId="3" fillId="3" borderId="8" xfId="0" applyNumberFormat="1" applyFont="1" applyFill="1" applyBorder="1"/>
    <xf numFmtId="3" fontId="3" fillId="3" borderId="5" xfId="0" applyNumberFormat="1" applyFont="1" applyFill="1" applyBorder="1" applyProtection="1">
      <protection locked="0"/>
    </xf>
    <xf numFmtId="4" fontId="3" fillId="0" borderId="9" xfId="0" applyNumberFormat="1" applyFont="1" applyBorder="1"/>
    <xf numFmtId="3" fontId="3" fillId="0" borderId="0" xfId="0" applyNumberFormat="1" applyFont="1"/>
    <xf numFmtId="3" fontId="5" fillId="0" borderId="0" xfId="0" applyNumberFormat="1" applyFont="1"/>
    <xf numFmtId="0" fontId="3" fillId="0" borderId="0" xfId="0" applyFont="1"/>
    <xf numFmtId="0" fontId="14" fillId="0" borderId="0" xfId="0" applyFont="1" applyBorder="1" applyAlignment="1">
      <alignment horizontal="left"/>
    </xf>
    <xf numFmtId="0" fontId="14" fillId="0" borderId="0" xfId="0" applyFont="1"/>
    <xf numFmtId="0" fontId="5" fillId="0" borderId="0" xfId="0" applyFont="1"/>
    <xf numFmtId="4" fontId="4" fillId="2" borderId="3" xfId="0" applyNumberFormat="1" applyFont="1" applyFill="1" applyBorder="1"/>
    <xf numFmtId="0" fontId="4" fillId="0" borderId="0" xfId="0" applyFont="1" applyAlignment="1">
      <alignment horizontal="left"/>
    </xf>
    <xf numFmtId="0" fontId="3" fillId="0" borderId="0" xfId="0" applyFont="1" applyAlignment="1">
      <alignment horizontal="center"/>
    </xf>
    <xf numFmtId="0" fontId="16" fillId="0" borderId="0" xfId="0" applyFont="1" applyAlignment="1">
      <alignment horizontal="left"/>
    </xf>
    <xf numFmtId="0" fontId="4" fillId="2" borderId="16" xfId="0" applyFont="1" applyFill="1" applyBorder="1" applyAlignment="1">
      <alignment horizontal="left"/>
    </xf>
    <xf numFmtId="0" fontId="3" fillId="2" borderId="16" xfId="0" applyFont="1" applyFill="1" applyBorder="1" applyAlignment="1">
      <alignment horizontal="center"/>
    </xf>
    <xf numFmtId="0" fontId="3" fillId="2" borderId="16" xfId="0" applyFont="1" applyFill="1" applyBorder="1"/>
    <xf numFmtId="3" fontId="3" fillId="2" borderId="16" xfId="0" applyNumberFormat="1" applyFont="1" applyFill="1" applyBorder="1"/>
    <xf numFmtId="0" fontId="5" fillId="2" borderId="42" xfId="1" applyFill="1" applyBorder="1" applyAlignment="1">
      <alignment horizontal="center" wrapText="1"/>
    </xf>
    <xf numFmtId="3" fontId="4" fillId="2" borderId="42" xfId="1" applyNumberFormat="1" applyFont="1" applyFill="1" applyBorder="1"/>
    <xf numFmtId="3" fontId="3" fillId="3" borderId="8" xfId="0" applyNumberFormat="1" applyFont="1" applyFill="1" applyBorder="1" applyAlignment="1">
      <alignment vertical="center"/>
    </xf>
    <xf numFmtId="0" fontId="5" fillId="2" borderId="42" xfId="1" applyFill="1" applyBorder="1" applyAlignment="1">
      <alignment horizontal="center"/>
    </xf>
    <xf numFmtId="0" fontId="3" fillId="0" borderId="0" xfId="0" applyFont="1" applyAlignment="1">
      <alignment horizontal="justify" wrapText="1"/>
    </xf>
    <xf numFmtId="164" fontId="4" fillId="3" borderId="0" xfId="0" applyNumberFormat="1" applyFont="1" applyFill="1" applyBorder="1" applyAlignment="1"/>
    <xf numFmtId="164" fontId="12" fillId="3" borderId="0" xfId="0" applyNumberFormat="1" applyFont="1" applyFill="1" applyBorder="1" applyAlignment="1"/>
    <xf numFmtId="0" fontId="3" fillId="0" borderId="0" xfId="0" applyFont="1" applyAlignment="1">
      <alignment horizontal="lef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vertical="top" wrapText="1"/>
    </xf>
    <xf numFmtId="0" fontId="3" fillId="0" borderId="0" xfId="0" applyFont="1" applyAlignment="1">
      <alignment horizontal="left" wrapText="1"/>
    </xf>
    <xf numFmtId="0" fontId="15" fillId="0" borderId="0" xfId="0" applyFont="1" applyAlignment="1">
      <alignment wrapText="1"/>
    </xf>
    <xf numFmtId="0" fontId="14" fillId="0" borderId="0" xfId="0" applyFont="1" applyAlignment="1">
      <alignment horizontal="left"/>
    </xf>
    <xf numFmtId="0" fontId="15" fillId="0" borderId="0" xfId="0" applyFont="1" applyAlignment="1">
      <alignment horizontal="justify" wrapText="1"/>
    </xf>
    <xf numFmtId="0" fontId="19" fillId="3" borderId="0" xfId="0" applyFont="1" applyFill="1" applyAlignment="1">
      <alignment horizontal="left"/>
    </xf>
    <xf numFmtId="0" fontId="3" fillId="3" borderId="0" xfId="0" applyFont="1" applyFill="1" applyAlignment="1">
      <alignment horizontal="left"/>
    </xf>
    <xf numFmtId="0" fontId="4" fillId="3" borderId="0" xfId="0" applyFont="1" applyFill="1" applyAlignment="1">
      <alignment horizontal="center"/>
    </xf>
    <xf numFmtId="0" fontId="5" fillId="3" borderId="0" xfId="0" applyFont="1" applyFill="1" applyAlignment="1">
      <alignment horizontal="center"/>
    </xf>
    <xf numFmtId="0" fontId="5" fillId="3" borderId="0" xfId="0" applyFont="1" applyFill="1"/>
    <xf numFmtId="3" fontId="5" fillId="3" borderId="0" xfId="0" applyNumberFormat="1" applyFont="1" applyFill="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3" fontId="5" fillId="2" borderId="2" xfId="0" applyNumberFormat="1" applyFont="1" applyFill="1" applyBorder="1" applyAlignment="1">
      <alignment horizontal="center" vertical="center" wrapText="1"/>
    </xf>
    <xf numFmtId="0" fontId="20" fillId="2" borderId="1" xfId="0" applyFont="1" applyFill="1" applyBorder="1" applyAlignment="1">
      <alignment horizontal="center"/>
    </xf>
    <xf numFmtId="0" fontId="20" fillId="2" borderId="2" xfId="0" applyFont="1" applyFill="1" applyBorder="1" applyAlignment="1">
      <alignment horizontal="center"/>
    </xf>
    <xf numFmtId="3" fontId="20" fillId="2" borderId="2" xfId="0" applyNumberFormat="1" applyFont="1" applyFill="1" applyBorder="1" applyAlignment="1">
      <alignment horizontal="center" wrapText="1"/>
    </xf>
    <xf numFmtId="0" fontId="20" fillId="2" borderId="3" xfId="0" applyFont="1" applyFill="1" applyBorder="1" applyAlignment="1">
      <alignment horizontal="center"/>
    </xf>
    <xf numFmtId="0" fontId="20" fillId="3" borderId="0" xfId="0" applyFont="1" applyFill="1" applyAlignment="1">
      <alignment horizontal="center"/>
    </xf>
    <xf numFmtId="0" fontId="20" fillId="0" borderId="0" xfId="0" applyFont="1" applyAlignment="1">
      <alignment horizontal="center"/>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5" xfId="0" applyFont="1" applyFill="1" applyBorder="1" applyAlignment="1" applyProtection="1">
      <alignment wrapText="1"/>
      <protection locked="0"/>
    </xf>
    <xf numFmtId="3" fontId="3" fillId="3" borderId="5" xfId="0" applyNumberFormat="1" applyFont="1" applyFill="1" applyBorder="1" applyAlignment="1" applyProtection="1">
      <alignment wrapText="1"/>
      <protection locked="0"/>
    </xf>
    <xf numFmtId="4" fontId="3" fillId="3" borderId="6" xfId="0" applyNumberFormat="1" applyFont="1" applyFill="1" applyBorder="1"/>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8" xfId="0" applyFont="1" applyFill="1" applyBorder="1" applyAlignment="1" applyProtection="1">
      <alignment wrapText="1"/>
      <protection locked="0"/>
    </xf>
    <xf numFmtId="3" fontId="3" fillId="3" borderId="8" xfId="0" applyNumberFormat="1" applyFont="1" applyFill="1" applyBorder="1" applyAlignment="1" applyProtection="1">
      <alignment wrapText="1"/>
      <protection locked="0"/>
    </xf>
    <xf numFmtId="4" fontId="3" fillId="3" borderId="9" xfId="0" applyNumberFormat="1" applyFont="1" applyFill="1" applyBorder="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8" xfId="0" applyFont="1" applyFill="1" applyBorder="1" applyAlignment="1">
      <alignment wrapText="1"/>
    </xf>
    <xf numFmtId="3" fontId="3" fillId="3" borderId="8" xfId="0" applyNumberFormat="1" applyFont="1" applyFill="1" applyBorder="1" applyAlignment="1">
      <alignment wrapText="1"/>
    </xf>
    <xf numFmtId="0" fontId="3" fillId="3" borderId="8" xfId="0" applyFont="1" applyFill="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vertical="center" wrapText="1"/>
    </xf>
    <xf numFmtId="3" fontId="3" fillId="0" borderId="8" xfId="0" applyNumberFormat="1" applyFont="1" applyBorder="1" applyAlignment="1">
      <alignment vertical="center" wrapText="1"/>
    </xf>
    <xf numFmtId="4" fontId="3" fillId="0" borderId="9" xfId="0" applyNumberFormat="1" applyFont="1" applyBorder="1" applyAlignment="1">
      <alignment vertical="center"/>
    </xf>
    <xf numFmtId="0" fontId="3" fillId="0" borderId="8" xfId="0" applyFont="1" applyBorder="1"/>
    <xf numFmtId="0" fontId="3" fillId="0" borderId="10" xfId="0" applyFont="1" applyBorder="1" applyAlignment="1">
      <alignment horizontal="center"/>
    </xf>
    <xf numFmtId="0" fontId="3" fillId="0" borderId="11" xfId="0" applyFont="1" applyBorder="1" applyAlignment="1">
      <alignment horizontal="center"/>
    </xf>
    <xf numFmtId="3" fontId="4" fillId="2" borderId="2" xfId="0" applyNumberFormat="1" applyFont="1" applyFill="1" applyBorder="1"/>
    <xf numFmtId="0" fontId="4" fillId="3" borderId="0" xfId="0" applyFont="1" applyFill="1"/>
    <xf numFmtId="0" fontId="4" fillId="0" borderId="0" xfId="0" applyFont="1"/>
    <xf numFmtId="0" fontId="14" fillId="3" borderId="0" xfId="0" applyFont="1" applyFill="1" applyBorder="1" applyAlignment="1">
      <alignment horizontal="left"/>
    </xf>
    <xf numFmtId="0" fontId="16" fillId="3" borderId="0" xfId="0" applyFont="1" applyFill="1" applyAlignment="1">
      <alignment horizontal="left"/>
    </xf>
    <xf numFmtId="3" fontId="4" fillId="3" borderId="0" xfId="0" applyNumberFormat="1" applyFont="1" applyFill="1"/>
    <xf numFmtId="0" fontId="3" fillId="3" borderId="0" xfId="0" applyFont="1" applyFill="1" applyAlignment="1">
      <alignment horizontal="justify" wrapText="1"/>
    </xf>
    <xf numFmtId="0" fontId="15" fillId="3" borderId="0" xfId="0" applyFont="1" applyFill="1" applyAlignment="1">
      <alignment horizontal="justify" wrapText="1"/>
    </xf>
    <xf numFmtId="3" fontId="3" fillId="3" borderId="0" xfId="0" applyNumberFormat="1" applyFont="1" applyFill="1" applyBorder="1"/>
    <xf numFmtId="0" fontId="3" fillId="3" borderId="0" xfId="0" applyFont="1" applyFill="1" applyBorder="1"/>
    <xf numFmtId="0" fontId="4" fillId="3" borderId="0" xfId="0" applyFont="1" applyFill="1" applyBorder="1" applyAlignment="1">
      <alignment horizontal="left"/>
    </xf>
    <xf numFmtId="0" fontId="3" fillId="3" borderId="0" xfId="0" applyFont="1" applyFill="1" applyBorder="1" applyAlignment="1">
      <alignment horizontal="center"/>
    </xf>
    <xf numFmtId="164" fontId="4" fillId="3" borderId="0" xfId="0" applyNumberFormat="1" applyFont="1" applyFill="1" applyBorder="1" applyAlignment="1">
      <alignment horizontal="right"/>
    </xf>
    <xf numFmtId="0" fontId="4" fillId="3" borderId="0" xfId="0" applyFont="1" applyFill="1" applyAlignment="1"/>
    <xf numFmtId="0" fontId="19"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4" fontId="3" fillId="0" borderId="6" xfId="0" applyNumberFormat="1" applyFont="1" applyBorder="1"/>
    <xf numFmtId="0" fontId="3" fillId="0" borderId="8" xfId="0" applyFont="1" applyBorder="1" applyAlignment="1">
      <alignment wrapText="1"/>
    </xf>
    <xf numFmtId="3" fontId="3" fillId="0" borderId="8" xfId="0" applyNumberFormat="1" applyFont="1" applyBorder="1" applyAlignment="1">
      <alignment wrapText="1"/>
    </xf>
    <xf numFmtId="0" fontId="4" fillId="0" borderId="0" xfId="0" applyFont="1" applyFill="1" applyBorder="1" applyAlignment="1">
      <alignment horizontal="left"/>
    </xf>
    <xf numFmtId="0" fontId="12" fillId="3" borderId="0" xfId="0" applyFont="1" applyFill="1" applyAlignment="1">
      <alignment horizontal="left" wrapText="1"/>
    </xf>
    <xf numFmtId="164" fontId="18" fillId="0" borderId="0" xfId="0" applyNumberFormat="1" applyFont="1" applyBorder="1" applyAlignment="1"/>
    <xf numFmtId="164" fontId="21" fillId="0" borderId="0" xfId="0" applyNumberFormat="1" applyFont="1" applyBorder="1" applyAlignment="1"/>
    <xf numFmtId="0" fontId="3" fillId="0" borderId="0" xfId="0" applyFont="1" applyAlignment="1"/>
    <xf numFmtId="0" fontId="3" fillId="0" borderId="0" xfId="0" applyFont="1" applyAlignment="1">
      <alignment wrapText="1"/>
    </xf>
    <xf numFmtId="0" fontId="3" fillId="0" borderId="0" xfId="0" applyFont="1" applyAlignment="1">
      <alignment horizontal="justify"/>
    </xf>
    <xf numFmtId="0" fontId="4" fillId="0" borderId="0" xfId="0" applyFont="1" applyAlignment="1"/>
    <xf numFmtId="3" fontId="3" fillId="0" borderId="8" xfId="0" applyNumberFormat="1" applyFont="1" applyBorder="1" applyAlignment="1">
      <alignment vertical="center"/>
    </xf>
    <xf numFmtId="4" fontId="3" fillId="0" borderId="9" xfId="0" applyNumberFormat="1" applyFont="1" applyBorder="1" applyAlignment="1">
      <alignment vertical="center" shrinkToFit="1"/>
    </xf>
    <xf numFmtId="0" fontId="3" fillId="0" borderId="11" xfId="0" applyFont="1" applyBorder="1" applyAlignment="1">
      <alignment wrapText="1"/>
    </xf>
    <xf numFmtId="0" fontId="15" fillId="0" borderId="0" xfId="0" applyFont="1" applyBorder="1" applyAlignment="1">
      <alignment horizontal="justify" wrapText="1"/>
    </xf>
    <xf numFmtId="3" fontId="18" fillId="3" borderId="0" xfId="0" applyNumberFormat="1" applyFont="1" applyFill="1" applyAlignment="1">
      <alignment horizontal="right"/>
    </xf>
    <xf numFmtId="0" fontId="18" fillId="3" borderId="0" xfId="0" applyFont="1" applyFill="1" applyAlignment="1">
      <alignment horizontal="right"/>
    </xf>
    <xf numFmtId="0" fontId="3" fillId="3" borderId="0" xfId="0" applyFont="1" applyFill="1" applyAlignment="1">
      <alignment horizontal="right"/>
    </xf>
    <xf numFmtId="164" fontId="18" fillId="3" borderId="0" xfId="0" applyNumberFormat="1" applyFont="1" applyFill="1" applyBorder="1" applyAlignment="1">
      <alignment horizontal="right"/>
    </xf>
    <xf numFmtId="164" fontId="21" fillId="3" borderId="0" xfId="0" applyNumberFormat="1" applyFont="1" applyFill="1" applyBorder="1" applyAlignment="1">
      <alignment horizontal="right"/>
    </xf>
    <xf numFmtId="0" fontId="15" fillId="0" borderId="0" xfId="0" applyFont="1" applyAlignment="1">
      <alignment horizontal="justify"/>
    </xf>
    <xf numFmtId="0" fontId="4" fillId="0" borderId="0" xfId="0" applyFont="1" applyAlignment="1">
      <alignment horizontal="justify"/>
    </xf>
    <xf numFmtId="164" fontId="18" fillId="0" borderId="0" xfId="0" applyNumberFormat="1" applyFont="1" applyBorder="1" applyAlignment="1">
      <alignment horizontal="left"/>
    </xf>
    <xf numFmtId="164" fontId="21" fillId="0" borderId="0" xfId="0" applyNumberFormat="1" applyFont="1" applyBorder="1" applyAlignment="1">
      <alignment horizontal="left"/>
    </xf>
    <xf numFmtId="0" fontId="15" fillId="0" borderId="0" xfId="0" applyFont="1" applyBorder="1" applyAlignment="1">
      <alignment horizontal="justify"/>
    </xf>
    <xf numFmtId="0" fontId="3" fillId="0" borderId="0" xfId="0" applyFont="1" applyBorder="1"/>
    <xf numFmtId="0" fontId="3" fillId="0" borderId="0" xfId="0" applyFont="1" applyBorder="1" applyAlignment="1">
      <alignment horizontal="left"/>
    </xf>
    <xf numFmtId="0" fontId="3" fillId="0" borderId="0" xfId="0" applyFont="1" applyBorder="1" applyAlignment="1">
      <alignment horizontal="center"/>
    </xf>
    <xf numFmtId="3" fontId="3" fillId="0" borderId="0" xfId="0" applyNumberFormat="1" applyFont="1" applyBorder="1"/>
    <xf numFmtId="0" fontId="3" fillId="0" borderId="0" xfId="0" applyFont="1" applyFill="1"/>
    <xf numFmtId="0" fontId="3" fillId="0" borderId="0" xfId="0" applyFont="1" applyFill="1" applyBorder="1" applyAlignment="1">
      <alignment horizontal="center"/>
    </xf>
    <xf numFmtId="0" fontId="3" fillId="0" borderId="0" xfId="0" applyFont="1" applyFill="1" applyBorder="1"/>
    <xf numFmtId="3" fontId="3" fillId="0" borderId="0" xfId="0" applyNumberFormat="1" applyFont="1" applyFill="1" applyBorder="1"/>
    <xf numFmtId="164" fontId="4" fillId="0" borderId="0" xfId="0" applyNumberFormat="1" applyFont="1" applyFill="1" applyBorder="1" applyAlignment="1">
      <alignment horizontal="right"/>
    </xf>
    <xf numFmtId="0" fontId="4" fillId="0" borderId="0" xfId="0" applyFont="1" applyAlignment="1">
      <alignment horizontal="left" vertical="top"/>
    </xf>
    <xf numFmtId="0" fontId="3" fillId="0" borderId="0" xfId="0" applyFont="1" applyAlignment="1">
      <alignment vertical="top" wrapText="1"/>
    </xf>
    <xf numFmtId="0" fontId="4" fillId="3" borderId="0" xfId="0" applyFont="1" applyFill="1" applyBorder="1" applyAlignment="1"/>
    <xf numFmtId="165" fontId="22" fillId="0" borderId="0" xfId="0" applyNumberFormat="1" applyFont="1"/>
    <xf numFmtId="0" fontId="15" fillId="0" borderId="0" xfId="0" applyFont="1"/>
    <xf numFmtId="0" fontId="3" fillId="0" borderId="18" xfId="0" applyFont="1" applyBorder="1"/>
    <xf numFmtId="0" fontId="4" fillId="0" borderId="0"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19" xfId="0" applyFont="1" applyBorder="1"/>
    <xf numFmtId="3" fontId="3" fillId="0" borderId="5" xfId="0" applyNumberFormat="1" applyFont="1" applyBorder="1"/>
    <xf numFmtId="0" fontId="3" fillId="0" borderId="18" xfId="0" applyFont="1" applyBorder="1" applyAlignment="1">
      <alignment wrapText="1"/>
    </xf>
    <xf numFmtId="0" fontId="3" fillId="0" borderId="5" xfId="0" applyFont="1" applyBorder="1"/>
    <xf numFmtId="0" fontId="18" fillId="0" borderId="0" xfId="0" applyFont="1" applyBorder="1" applyAlignment="1">
      <alignment horizontal="justify"/>
    </xf>
    <xf numFmtId="0" fontId="3" fillId="0" borderId="0" xfId="0" applyFont="1" applyAlignment="1">
      <alignment horizontal="justify" vertical="justify" wrapText="1"/>
    </xf>
    <xf numFmtId="0" fontId="14" fillId="0" borderId="0" xfId="0" applyFont="1" applyBorder="1" applyAlignment="1">
      <alignment horizontal="left"/>
    </xf>
    <xf numFmtId="0" fontId="14" fillId="3" borderId="0" xfId="0" applyFont="1" applyFill="1" applyBorder="1" applyAlignment="1">
      <alignment horizontal="lef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wrapText="1"/>
    </xf>
    <xf numFmtId="0" fontId="15" fillId="0" borderId="0" xfId="0" applyFont="1" applyAlignment="1">
      <alignment horizontal="justify" wrapText="1"/>
    </xf>
    <xf numFmtId="0" fontId="14" fillId="0" borderId="0" xfId="0" applyFont="1" applyAlignment="1">
      <alignment horizontal="left"/>
    </xf>
    <xf numFmtId="0" fontId="3" fillId="3" borderId="0" xfId="0" applyFont="1" applyFill="1" applyAlignment="1">
      <alignment horizontal="justify" wrapText="1"/>
    </xf>
    <xf numFmtId="0" fontId="15" fillId="3" borderId="0" xfId="0" applyFont="1" applyFill="1" applyAlignment="1">
      <alignment horizontal="justify" wrapText="1"/>
    </xf>
    <xf numFmtId="164" fontId="4" fillId="3" borderId="0" xfId="0" applyNumberFormat="1" applyFont="1" applyFill="1" applyBorder="1" applyAlignment="1"/>
    <xf numFmtId="164" fontId="4" fillId="0" borderId="0" xfId="0" applyNumberFormat="1" applyFont="1" applyBorder="1" applyAlignment="1"/>
    <xf numFmtId="164" fontId="12" fillId="0" borderId="0" xfId="0" applyNumberFormat="1" applyFont="1" applyBorder="1" applyAlignment="1"/>
    <xf numFmtId="0" fontId="15" fillId="0" borderId="0" xfId="0" applyFont="1" applyAlignment="1">
      <alignment horizontal="justify" wrapText="1"/>
    </xf>
    <xf numFmtId="0" fontId="3" fillId="0" borderId="0" xfId="0" applyFont="1" applyAlignment="1">
      <alignment horizontal="justify" vertical="top" wrapText="1"/>
    </xf>
    <xf numFmtId="0" fontId="3" fillId="3" borderId="0" xfId="0" applyFont="1" applyFill="1" applyBorder="1" applyAlignment="1">
      <alignment horizontal="justify" wrapText="1"/>
    </xf>
    <xf numFmtId="0" fontId="3" fillId="0" borderId="0" xfId="0" applyFont="1" applyAlignment="1">
      <alignment horizontal="justify" wrapText="1"/>
    </xf>
    <xf numFmtId="0" fontId="15" fillId="0" borderId="0" xfId="0" applyFont="1" applyAlignment="1">
      <alignment horizontal="justify" wrapText="1"/>
    </xf>
    <xf numFmtId="0" fontId="3" fillId="0" borderId="0" xfId="0" applyFont="1" applyAlignment="1">
      <alignment horizontal="left"/>
    </xf>
    <xf numFmtId="0" fontId="14" fillId="0" borderId="0" xfId="0" applyFont="1" applyBorder="1" applyAlignment="1">
      <alignment horizontal="left"/>
    </xf>
    <xf numFmtId="0" fontId="3" fillId="0" borderId="0" xfId="0" applyFont="1" applyAlignment="1">
      <alignment horizontal="left"/>
    </xf>
    <xf numFmtId="0" fontId="15" fillId="0" borderId="0" xfId="0" applyFont="1" applyAlignment="1">
      <alignment horizontal="justify" wrapText="1"/>
    </xf>
    <xf numFmtId="0" fontId="3" fillId="0" borderId="0" xfId="0" applyFont="1" applyAlignment="1">
      <alignment horizontal="left"/>
    </xf>
    <xf numFmtId="0" fontId="15" fillId="0" borderId="0" xfId="0" applyFont="1" applyAlignment="1">
      <alignment horizontal="justify" vertical="top" wrapText="1"/>
    </xf>
    <xf numFmtId="0" fontId="14" fillId="0" borderId="0" xfId="0" applyFont="1" applyAlignment="1">
      <alignment horizontal="left"/>
    </xf>
    <xf numFmtId="0" fontId="3" fillId="3" borderId="0" xfId="0" applyFont="1" applyFill="1" applyAlignment="1">
      <alignment horizontal="justify" wrapText="1"/>
    </xf>
    <xf numFmtId="164" fontId="4" fillId="0" borderId="0" xfId="0" applyNumberFormat="1" applyFont="1" applyBorder="1" applyAlignment="1"/>
    <xf numFmtId="164" fontId="12" fillId="0" borderId="0" xfId="0" applyNumberFormat="1" applyFont="1" applyBorder="1" applyAlignment="1"/>
    <xf numFmtId="0" fontId="15" fillId="0" borderId="0" xfId="0" applyFont="1" applyAlignment="1">
      <alignment wrapText="1"/>
    </xf>
    <xf numFmtId="0" fontId="3" fillId="0" borderId="0" xfId="0" applyFont="1" applyAlignment="1">
      <alignment horizontal="justify" wrapText="1"/>
    </xf>
    <xf numFmtId="0" fontId="15" fillId="0" borderId="0" xfId="0" applyFont="1" applyAlignment="1">
      <alignment horizontal="justify" wrapText="1"/>
    </xf>
    <xf numFmtId="0" fontId="3" fillId="0" borderId="0" xfId="0" applyFont="1" applyAlignment="1">
      <alignment horizontal="left"/>
    </xf>
    <xf numFmtId="0" fontId="14" fillId="0" borderId="0" xfId="0" applyFont="1" applyAlignment="1">
      <alignment horizontal="left"/>
    </xf>
    <xf numFmtId="0" fontId="3" fillId="0" borderId="0" xfId="0" applyFont="1" applyAlignment="1">
      <alignment horizontal="justify" vertical="justify" wrapText="1"/>
    </xf>
    <xf numFmtId="0" fontId="15" fillId="0" borderId="0" xfId="0" applyFont="1" applyAlignment="1">
      <alignment horizontal="justify" vertical="justify" wrapText="1"/>
    </xf>
    <xf numFmtId="0" fontId="15" fillId="0" borderId="0" xfId="0" applyFont="1" applyAlignment="1">
      <alignment horizontal="justify" wrapText="1"/>
    </xf>
    <xf numFmtId="0" fontId="3" fillId="0" borderId="0" xfId="0" applyFont="1" applyFill="1" applyBorder="1" applyAlignment="1">
      <alignment horizontal="justify" wrapText="1"/>
    </xf>
    <xf numFmtId="166" fontId="4" fillId="3" borderId="24" xfId="1" applyNumberFormat="1" applyFont="1" applyFill="1" applyBorder="1"/>
    <xf numFmtId="3" fontId="4" fillId="3" borderId="24" xfId="1" applyNumberFormat="1" applyFont="1" applyFill="1" applyBorder="1"/>
    <xf numFmtId="4" fontId="4" fillId="3" borderId="39" xfId="1" applyNumberFormat="1" applyFont="1" applyFill="1" applyBorder="1" applyAlignment="1"/>
    <xf numFmtId="3" fontId="4" fillId="3" borderId="33" xfId="1" applyNumberFormat="1" applyFont="1" applyFill="1" applyBorder="1"/>
    <xf numFmtId="3" fontId="4" fillId="3" borderId="25" xfId="1" applyNumberFormat="1" applyFont="1" applyFill="1" applyBorder="1"/>
    <xf numFmtId="3" fontId="4" fillId="3" borderId="44" xfId="1" applyNumberFormat="1" applyFont="1" applyFill="1" applyBorder="1"/>
    <xf numFmtId="0" fontId="4" fillId="3" borderId="23" xfId="1" applyFont="1" applyFill="1" applyBorder="1"/>
    <xf numFmtId="0" fontId="4" fillId="3" borderId="24" xfId="1" applyFont="1" applyFill="1" applyBorder="1"/>
    <xf numFmtId="0" fontId="4" fillId="3" borderId="0" xfId="1" applyFont="1" applyFill="1" applyBorder="1"/>
    <xf numFmtId="3" fontId="4" fillId="3" borderId="0" xfId="1" applyNumberFormat="1" applyFont="1" applyFill="1" applyBorder="1"/>
    <xf numFmtId="0" fontId="3" fillId="3" borderId="0" xfId="0" applyFont="1" applyFill="1" applyAlignment="1">
      <alignment horizontal="left"/>
    </xf>
    <xf numFmtId="0" fontId="15" fillId="0" borderId="0" xfId="0" applyFont="1" applyAlignment="1">
      <alignment horizontal="justify" wrapText="1"/>
    </xf>
    <xf numFmtId="0" fontId="3" fillId="0" borderId="0" xfId="0" applyFont="1" applyAlignment="1">
      <alignment horizontal="left"/>
    </xf>
    <xf numFmtId="0" fontId="4" fillId="3" borderId="0" xfId="0" applyFont="1" applyFill="1" applyBorder="1" applyAlignment="1">
      <alignment wrapText="1"/>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7" xfId="0" applyFont="1" applyFill="1" applyBorder="1" applyAlignment="1">
      <alignment horizontal="center" vertical="center"/>
    </xf>
    <xf numFmtId="0" fontId="3" fillId="0" borderId="0" xfId="0" applyFont="1" applyAlignment="1">
      <alignment horizontal="left" vertical="top"/>
    </xf>
    <xf numFmtId="0" fontId="5" fillId="3" borderId="0" xfId="0" applyFont="1" applyFill="1" applyAlignment="1">
      <alignment horizontal="right"/>
    </xf>
    <xf numFmtId="0" fontId="5" fillId="0" borderId="0" xfId="0" applyFont="1" applyAlignment="1">
      <alignment horizontal="right"/>
    </xf>
    <xf numFmtId="4" fontId="5" fillId="0" borderId="0" xfId="1" applyNumberFormat="1" applyFont="1" applyFill="1" applyAlignment="1">
      <alignment horizontal="right"/>
    </xf>
    <xf numFmtId="0" fontId="3" fillId="0" borderId="0" xfId="0" applyFont="1" applyAlignment="1">
      <alignment horizontal="justify" vertical="top" wrapText="1"/>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8" xfId="0" applyFont="1" applyFill="1" applyBorder="1" applyAlignment="1" applyProtection="1">
      <alignment vertical="center" wrapText="1"/>
      <protection locked="0"/>
    </xf>
    <xf numFmtId="3" fontId="3" fillId="3" borderId="8" xfId="0" applyNumberFormat="1" applyFont="1" applyFill="1" applyBorder="1" applyAlignment="1" applyProtection="1">
      <alignment vertical="center" wrapText="1"/>
      <protection locked="0"/>
    </xf>
    <xf numFmtId="3" fontId="3" fillId="3" borderId="8" xfId="0" applyNumberFormat="1" applyFont="1" applyFill="1" applyBorder="1" applyAlignment="1" applyProtection="1">
      <alignment vertical="center"/>
      <protection locked="0"/>
    </xf>
    <xf numFmtId="0" fontId="3" fillId="3" borderId="8" xfId="0" applyFont="1" applyFill="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3" fontId="3" fillId="0" borderId="0" xfId="0" applyNumberFormat="1" applyFont="1" applyAlignment="1">
      <alignment vertical="center"/>
    </xf>
    <xf numFmtId="0" fontId="3" fillId="0" borderId="0" xfId="0" applyFont="1" applyBorder="1" applyAlignment="1">
      <alignment vertical="center" wrapText="1"/>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left"/>
    </xf>
    <xf numFmtId="164" fontId="15" fillId="0" borderId="0" xfId="0" applyNumberFormat="1" applyFont="1" applyBorder="1" applyAlignment="1">
      <alignment vertical="center"/>
    </xf>
    <xf numFmtId="0" fontId="15" fillId="0" borderId="0" xfId="0" applyFont="1" applyAlignment="1">
      <alignment horizontal="justify" wrapText="1"/>
    </xf>
    <xf numFmtId="0" fontId="3" fillId="0" borderId="0" xfId="0" applyFont="1" applyAlignment="1">
      <alignment horizontal="left" wrapText="1"/>
    </xf>
    <xf numFmtId="0" fontId="3" fillId="0" borderId="0" xfId="0" applyFont="1" applyAlignment="1">
      <alignment horizontal="justify" vertical="top" wrapText="1"/>
    </xf>
    <xf numFmtId="0" fontId="15" fillId="0" borderId="0" xfId="0" applyFont="1" applyAlignment="1">
      <alignment horizontal="justify" wrapText="1"/>
    </xf>
    <xf numFmtId="0" fontId="15" fillId="0" borderId="0" xfId="0" applyFont="1" applyAlignment="1">
      <alignment wrapText="1"/>
    </xf>
    <xf numFmtId="0" fontId="15" fillId="0" borderId="0" xfId="0" applyFont="1" applyAlignment="1">
      <alignment horizontal="justify" vertical="top" wrapText="1"/>
    </xf>
    <xf numFmtId="0" fontId="3" fillId="0" borderId="0" xfId="0" applyFont="1" applyAlignment="1">
      <alignment vertical="top" wrapText="1"/>
    </xf>
    <xf numFmtId="0" fontId="4" fillId="4" borderId="0" xfId="1" applyFont="1" applyFill="1"/>
    <xf numFmtId="3" fontId="4" fillId="4" borderId="33" xfId="1" applyNumberFormat="1" applyFont="1" applyFill="1" applyBorder="1"/>
    <xf numFmtId="3" fontId="4" fillId="4" borderId="25" xfId="1" applyNumberFormat="1" applyFont="1" applyFill="1" applyBorder="1"/>
    <xf numFmtId="3" fontId="4" fillId="4" borderId="44" xfId="1" applyNumberFormat="1" applyFont="1" applyFill="1" applyBorder="1"/>
    <xf numFmtId="3" fontId="4" fillId="4" borderId="0" xfId="1" applyNumberFormat="1" applyFont="1" applyFill="1"/>
    <xf numFmtId="0" fontId="4" fillId="4" borderId="0" xfId="1" applyFont="1" applyFill="1" applyBorder="1"/>
    <xf numFmtId="3" fontId="4" fillId="4" borderId="0" xfId="1" applyNumberFormat="1" applyFont="1" applyFill="1" applyBorder="1"/>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3" fillId="3" borderId="0" xfId="0" applyFont="1" applyFill="1" applyAlignment="1">
      <alignment horizontal="justify" wrapText="1"/>
    </xf>
    <xf numFmtId="164" fontId="4" fillId="3" borderId="0" xfId="0" applyNumberFormat="1" applyFont="1" applyFill="1" applyBorder="1" applyAlignment="1"/>
    <xf numFmtId="164" fontId="12" fillId="3" borderId="0" xfId="0" applyNumberFormat="1" applyFont="1" applyFill="1" applyBorder="1" applyAlignment="1"/>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horizontal="justify" vertical="top" wrapText="1"/>
    </xf>
    <xf numFmtId="0" fontId="15" fillId="0" borderId="0" xfId="0" applyFont="1" applyAlignment="1">
      <alignment vertical="top" wrapText="1"/>
    </xf>
    <xf numFmtId="0" fontId="15" fillId="0" borderId="0" xfId="0" applyFont="1" applyAlignment="1">
      <alignment horizontal="justify" vertical="top" wrapText="1"/>
    </xf>
    <xf numFmtId="0" fontId="3" fillId="3" borderId="0" xfId="0" applyFont="1" applyFill="1" applyBorder="1" applyAlignment="1">
      <alignment horizontal="justify" vertical="top" wrapText="1"/>
    </xf>
    <xf numFmtId="164" fontId="14" fillId="0" borderId="0" xfId="0" applyNumberFormat="1" applyFont="1" applyBorder="1" applyAlignment="1">
      <alignment wrapText="1"/>
    </xf>
    <xf numFmtId="164" fontId="17" fillId="0" borderId="0" xfId="0" applyNumberFormat="1" applyFont="1" applyBorder="1" applyAlignment="1">
      <alignment wrapText="1"/>
    </xf>
    <xf numFmtId="0" fontId="3" fillId="3" borderId="0" xfId="0" applyFont="1" applyFill="1" applyBorder="1" applyAlignment="1">
      <alignment horizontal="justify" wrapText="1"/>
    </xf>
    <xf numFmtId="0" fontId="14" fillId="3" borderId="0" xfId="0" applyFont="1" applyFill="1" applyBorder="1" applyAlignment="1">
      <alignment wrapText="1"/>
    </xf>
    <xf numFmtId="0" fontId="14" fillId="0" borderId="0" xfId="0" applyFont="1" applyAlignment="1">
      <alignment horizontal="left"/>
    </xf>
    <xf numFmtId="0" fontId="3" fillId="0" borderId="0" xfId="0" applyFont="1" applyAlignment="1">
      <alignment horizontal="justify" vertical="justify" wrapText="1"/>
    </xf>
    <xf numFmtId="0" fontId="3" fillId="0" borderId="0" xfId="0" applyFont="1" applyAlignment="1">
      <alignment vertical="top" wrapText="1"/>
    </xf>
    <xf numFmtId="3" fontId="25" fillId="0" borderId="0" xfId="0" applyNumberFormat="1" applyFont="1"/>
    <xf numFmtId="3" fontId="26" fillId="0" borderId="0" xfId="0" applyNumberFormat="1" applyFont="1" applyBorder="1" applyAlignment="1">
      <alignment horizontal="left"/>
    </xf>
    <xf numFmtId="3" fontId="5" fillId="0" borderId="16" xfId="0" applyNumberFormat="1" applyFont="1" applyBorder="1"/>
    <xf numFmtId="0" fontId="4" fillId="3" borderId="0" xfId="1" applyFont="1" applyFill="1"/>
    <xf numFmtId="3" fontId="4" fillId="3" borderId="0" xfId="1" applyNumberFormat="1" applyFont="1" applyFill="1"/>
    <xf numFmtId="0" fontId="4" fillId="3" borderId="20" xfId="1" applyFont="1" applyFill="1" applyBorder="1" applyAlignment="1"/>
    <xf numFmtId="0" fontId="4" fillId="3" borderId="21" xfId="1" applyFont="1" applyFill="1" applyBorder="1" applyAlignment="1"/>
    <xf numFmtId="166" fontId="4" fillId="3" borderId="21" xfId="1" applyNumberFormat="1" applyFont="1" applyFill="1" applyBorder="1" applyAlignment="1"/>
    <xf numFmtId="3" fontId="4" fillId="3" borderId="21" xfId="1" applyNumberFormat="1" applyFont="1" applyFill="1" applyBorder="1" applyAlignment="1"/>
    <xf numFmtId="4" fontId="4" fillId="3" borderId="38" xfId="1" applyNumberFormat="1" applyFont="1" applyFill="1" applyBorder="1" applyAlignment="1"/>
    <xf numFmtId="3" fontId="4" fillId="3" borderId="36" xfId="1" applyNumberFormat="1" applyFont="1" applyFill="1" applyBorder="1" applyAlignment="1"/>
    <xf numFmtId="3" fontId="4" fillId="3" borderId="22" xfId="1" applyNumberFormat="1" applyFont="1" applyFill="1" applyBorder="1"/>
    <xf numFmtId="3" fontId="4" fillId="3" borderId="43" xfId="1" applyNumberFormat="1" applyFont="1" applyFill="1" applyBorder="1"/>
    <xf numFmtId="164" fontId="4" fillId="0" borderId="0" xfId="0" applyNumberFormat="1" applyFont="1" applyBorder="1" applyAlignment="1"/>
    <xf numFmtId="164" fontId="12" fillId="0" borderId="0" xfId="0" applyNumberFormat="1" applyFont="1" applyBorder="1" applyAlignment="1"/>
    <xf numFmtId="164" fontId="14" fillId="0" borderId="0" xfId="0" applyNumberFormat="1" applyFont="1" applyBorder="1" applyAlignment="1"/>
    <xf numFmtId="164" fontId="17" fillId="0" borderId="0" xfId="0" applyNumberFormat="1" applyFont="1" applyBorder="1" applyAlignment="1"/>
    <xf numFmtId="0" fontId="3" fillId="0" borderId="0" xfId="0" applyFont="1" applyAlignment="1">
      <alignment horizontal="justify"/>
    </xf>
    <xf numFmtId="0" fontId="15" fillId="0" borderId="0" xfId="0" applyFont="1" applyAlignment="1">
      <alignment horizontal="justify" vertical="top" wrapText="1"/>
    </xf>
    <xf numFmtId="0" fontId="14" fillId="0" borderId="0" xfId="0" applyFont="1" applyAlignment="1">
      <alignment horizontal="left"/>
    </xf>
    <xf numFmtId="0" fontId="17" fillId="0" borderId="0" xfId="0" applyFont="1" applyAlignment="1">
      <alignment horizontal="left"/>
    </xf>
    <xf numFmtId="164" fontId="3" fillId="0" borderId="16" xfId="0" applyNumberFormat="1" applyFont="1" applyBorder="1"/>
    <xf numFmtId="4" fontId="4" fillId="3" borderId="45" xfId="1" applyNumberFormat="1" applyFont="1" applyFill="1" applyBorder="1" applyAlignment="1"/>
    <xf numFmtId="3" fontId="4" fillId="3" borderId="31" xfId="1" applyNumberFormat="1" applyFont="1" applyFill="1" applyBorder="1"/>
    <xf numFmtId="3" fontId="4" fillId="3" borderId="16" xfId="1" applyNumberFormat="1" applyFont="1" applyFill="1" applyBorder="1"/>
    <xf numFmtId="3" fontId="4" fillId="3" borderId="37" xfId="1" applyNumberFormat="1" applyFont="1" applyFill="1" applyBorder="1"/>
    <xf numFmtId="0" fontId="4" fillId="3" borderId="29" xfId="1" applyFont="1" applyFill="1" applyBorder="1"/>
    <xf numFmtId="3" fontId="4" fillId="3" borderId="29" xfId="1" applyNumberFormat="1" applyFont="1" applyFill="1" applyBorder="1"/>
    <xf numFmtId="3" fontId="4" fillId="3" borderId="28" xfId="1" applyNumberFormat="1" applyFont="1" applyFill="1" applyBorder="1"/>
    <xf numFmtId="3" fontId="4" fillId="3" borderId="26" xfId="1" applyNumberFormat="1" applyFont="1" applyFill="1" applyBorder="1"/>
    <xf numFmtId="0" fontId="4" fillId="3" borderId="32" xfId="1" applyFont="1" applyFill="1" applyBorder="1" applyAlignment="1">
      <alignment horizontal="left"/>
    </xf>
    <xf numFmtId="0" fontId="4" fillId="3" borderId="33" xfId="1" applyFont="1" applyFill="1" applyBorder="1" applyAlignment="1">
      <alignment horizontal="left"/>
    </xf>
    <xf numFmtId="4" fontId="3" fillId="0" borderId="12" xfId="0" applyNumberFormat="1" applyFont="1" applyBorder="1"/>
    <xf numFmtId="3" fontId="4" fillId="3" borderId="24" xfId="1" applyNumberFormat="1" applyFont="1" applyFill="1" applyBorder="1" applyAlignment="1"/>
    <xf numFmtId="3" fontId="4" fillId="3" borderId="33" xfId="1" applyNumberFormat="1" applyFont="1" applyFill="1" applyBorder="1" applyAlignment="1"/>
    <xf numFmtId="0" fontId="3" fillId="3" borderId="0" xfId="1" applyFont="1" applyFill="1"/>
    <xf numFmtId="0" fontId="3" fillId="3" borderId="0" xfId="0" applyFont="1" applyFill="1" applyAlignment="1">
      <alignment horizontal="left" wrapText="1"/>
    </xf>
    <xf numFmtId="0" fontId="3" fillId="0" borderId="0" xfId="0" applyFont="1" applyAlignment="1">
      <alignment horizontal="left" wrapText="1"/>
    </xf>
    <xf numFmtId="0" fontId="3" fillId="0" borderId="0" xfId="0" applyFont="1" applyAlignment="1">
      <alignment horizontal="left"/>
    </xf>
    <xf numFmtId="164" fontId="3" fillId="3" borderId="0" xfId="0" applyNumberFormat="1" applyFont="1" applyFill="1" applyBorder="1" applyAlignment="1"/>
    <xf numFmtId="164" fontId="15" fillId="3" borderId="0" xfId="0" applyNumberFormat="1" applyFont="1" applyFill="1" applyBorder="1" applyAlignment="1"/>
    <xf numFmtId="0" fontId="4" fillId="3" borderId="23" xfId="1" applyFont="1" applyFill="1" applyBorder="1" applyAlignment="1"/>
    <xf numFmtId="0" fontId="4" fillId="3" borderId="24" xfId="1" applyFont="1" applyFill="1" applyBorder="1" applyAlignment="1"/>
    <xf numFmtId="0" fontId="14" fillId="0" borderId="0" xfId="0" applyFont="1" applyAlignment="1">
      <alignment horizontal="left"/>
    </xf>
    <xf numFmtId="0" fontId="3" fillId="3" borderId="0" xfId="0" applyFont="1" applyFill="1" applyAlignment="1">
      <alignment horizontal="justify" wrapText="1"/>
    </xf>
    <xf numFmtId="166" fontId="4" fillId="3" borderId="8" xfId="1" applyNumberFormat="1" applyFont="1" applyFill="1" applyBorder="1" applyAlignment="1"/>
    <xf numFmtId="3" fontId="4" fillId="3" borderId="8" xfId="1" applyNumberFormat="1" applyFont="1" applyFill="1" applyBorder="1" applyAlignment="1">
      <alignment horizontal="right"/>
    </xf>
    <xf numFmtId="3" fontId="4" fillId="3" borderId="19" xfId="1" applyNumberFormat="1" applyFont="1" applyFill="1" applyBorder="1" applyAlignment="1">
      <alignment horizontal="right"/>
    </xf>
    <xf numFmtId="3" fontId="4" fillId="3" borderId="0" xfId="1" applyNumberFormat="1" applyFont="1" applyFill="1" applyBorder="1" applyAlignment="1">
      <alignment horizontal="right"/>
    </xf>
    <xf numFmtId="0" fontId="4" fillId="3" borderId="0" xfId="1" applyFont="1" applyFill="1" applyAlignment="1">
      <alignment horizontal="right"/>
    </xf>
    <xf numFmtId="0" fontId="3" fillId="0" borderId="0" xfId="0" applyFont="1" applyAlignment="1">
      <alignment horizontal="left"/>
    </xf>
    <xf numFmtId="0" fontId="8" fillId="0" borderId="0" xfId="0" applyFont="1"/>
    <xf numFmtId="3" fontId="5" fillId="3" borderId="0" xfId="0" applyNumberFormat="1" applyFont="1" applyFill="1" applyAlignment="1">
      <alignment horizontal="center"/>
    </xf>
    <xf numFmtId="3" fontId="5" fillId="0" borderId="0" xfId="0" applyNumberFormat="1" applyFont="1" applyAlignment="1">
      <alignment vertical="center"/>
    </xf>
    <xf numFmtId="3" fontId="5" fillId="0" borderId="0" xfId="0" applyNumberFormat="1" applyFont="1" applyBorder="1"/>
    <xf numFmtId="0" fontId="3" fillId="0" borderId="0" xfId="0" applyFont="1" applyAlignment="1">
      <alignment horizontal="left"/>
    </xf>
    <xf numFmtId="164" fontId="3" fillId="3" borderId="0" xfId="0" applyNumberFormat="1" applyFont="1" applyFill="1" applyBorder="1" applyAlignment="1"/>
    <xf numFmtId="164" fontId="15" fillId="3" borderId="0" xfId="0" applyNumberFormat="1" applyFont="1" applyFill="1" applyBorder="1" applyAlignment="1"/>
    <xf numFmtId="0" fontId="3" fillId="3" borderId="0" xfId="0" applyFont="1" applyFill="1" applyAlignment="1">
      <alignment horizontal="left" vertical="top"/>
    </xf>
    <xf numFmtId="0" fontId="15" fillId="3" borderId="0" xfId="0" applyFont="1" applyFill="1" applyAlignment="1">
      <alignment horizontal="left"/>
    </xf>
    <xf numFmtId="0" fontId="15" fillId="0" borderId="0" xfId="0" applyFont="1" applyAlignment="1">
      <alignment horizontal="justify" wrapText="1"/>
    </xf>
    <xf numFmtId="0" fontId="14" fillId="0" borderId="0" xfId="0" applyFont="1" applyAlignment="1">
      <alignment horizontal="lef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3" fillId="0" borderId="0" xfId="0" applyFont="1" applyAlignment="1">
      <alignment horizontal="justify" vertical="top" wrapText="1"/>
    </xf>
    <xf numFmtId="0" fontId="15" fillId="0" borderId="0" xfId="0" applyFont="1" applyAlignment="1">
      <alignment wrapText="1"/>
    </xf>
    <xf numFmtId="4" fontId="3" fillId="3" borderId="9" xfId="0" applyNumberFormat="1" applyFont="1" applyFill="1" applyBorder="1" applyAlignment="1">
      <alignment vertical="center"/>
    </xf>
    <xf numFmtId="0" fontId="3" fillId="0" borderId="11" xfId="0" applyFont="1" applyBorder="1"/>
    <xf numFmtId="0" fontId="24" fillId="0" borderId="0" xfId="0" applyFont="1" applyBorder="1" applyAlignment="1">
      <alignment horizontal="left"/>
    </xf>
    <xf numFmtId="0" fontId="24" fillId="0" borderId="17" xfId="0" applyFont="1" applyBorder="1" applyAlignment="1">
      <alignment horizontal="left"/>
    </xf>
    <xf numFmtId="0" fontId="5" fillId="2" borderId="13" xfId="1" applyFill="1" applyBorder="1" applyAlignment="1">
      <alignment horizontal="center" vertical="center"/>
    </xf>
    <xf numFmtId="0" fontId="5" fillId="2" borderId="15" xfId="1" applyFill="1" applyBorder="1" applyAlignment="1">
      <alignment horizontal="center" vertical="center"/>
    </xf>
    <xf numFmtId="0" fontId="5" fillId="2" borderId="30" xfId="1" applyFill="1" applyBorder="1" applyAlignment="1">
      <alignment horizontal="center"/>
    </xf>
    <xf numFmtId="0" fontId="5" fillId="2" borderId="31" xfId="1" applyFill="1" applyBorder="1" applyAlignment="1">
      <alignment horizontal="center"/>
    </xf>
    <xf numFmtId="0" fontId="4" fillId="3" borderId="32" xfId="1" applyFont="1" applyFill="1" applyBorder="1" applyAlignment="1">
      <alignment horizontal="left" wrapText="1"/>
    </xf>
    <xf numFmtId="0" fontId="4" fillId="3" borderId="33" xfId="1" applyFont="1" applyFill="1" applyBorder="1" applyAlignment="1">
      <alignment horizontal="left" wrapText="1"/>
    </xf>
    <xf numFmtId="0" fontId="4" fillId="3" borderId="32" xfId="1" applyFont="1" applyFill="1" applyBorder="1" applyAlignment="1">
      <alignment horizontal="left"/>
    </xf>
    <xf numFmtId="0" fontId="4" fillId="3" borderId="33" xfId="1" applyFont="1" applyFill="1" applyBorder="1" applyAlignment="1">
      <alignment horizontal="left"/>
    </xf>
    <xf numFmtId="0" fontId="4" fillId="3" borderId="32" xfId="1" applyFont="1" applyFill="1" applyBorder="1" applyAlignment="1">
      <alignment wrapText="1"/>
    </xf>
    <xf numFmtId="0" fontId="15" fillId="3" borderId="33" xfId="0" applyFont="1" applyFill="1" applyBorder="1" applyAlignment="1">
      <alignment wrapText="1"/>
    </xf>
    <xf numFmtId="0" fontId="4" fillId="3" borderId="27" xfId="1" applyFont="1" applyFill="1" applyBorder="1" applyAlignment="1">
      <alignment horizontal="left"/>
    </xf>
    <xf numFmtId="0" fontId="4" fillId="3" borderId="29" xfId="1" applyFont="1" applyFill="1" applyBorder="1" applyAlignment="1">
      <alignment horizontal="left"/>
    </xf>
    <xf numFmtId="0" fontId="5" fillId="3" borderId="33" xfId="1" applyFont="1" applyFill="1" applyBorder="1" applyAlignment="1">
      <alignment horizontal="left"/>
    </xf>
    <xf numFmtId="0" fontId="4" fillId="2" borderId="1" xfId="1" applyFont="1" applyFill="1" applyBorder="1" applyAlignment="1">
      <alignment horizontal="left"/>
    </xf>
    <xf numFmtId="0" fontId="4" fillId="2" borderId="2" xfId="1" applyFont="1" applyFill="1" applyBorder="1" applyAlignment="1">
      <alignment horizontal="left"/>
    </xf>
    <xf numFmtId="0" fontId="4" fillId="3" borderId="41" xfId="1" applyFont="1" applyFill="1" applyBorder="1" applyAlignment="1">
      <alignment horizontal="left"/>
    </xf>
    <xf numFmtId="0" fontId="4" fillId="3" borderId="40" xfId="1" applyFont="1" applyFill="1" applyBorder="1" applyAlignment="1">
      <alignment horizontal="left"/>
    </xf>
    <xf numFmtId="0" fontId="3" fillId="3" borderId="0" xfId="0" applyFont="1" applyFill="1" applyAlignment="1">
      <alignment horizontal="justify" vertical="top" wrapText="1"/>
    </xf>
    <xf numFmtId="164" fontId="4" fillId="3" borderId="0" xfId="0" applyNumberFormat="1" applyFont="1" applyFill="1" applyBorder="1" applyAlignment="1"/>
    <xf numFmtId="0" fontId="15" fillId="0" borderId="0" xfId="0" applyFont="1" applyAlignment="1"/>
    <xf numFmtId="0" fontId="3" fillId="3" borderId="0" xfId="0" applyFont="1" applyFill="1" applyAlignment="1">
      <alignment horizontal="justify" wrapText="1"/>
    </xf>
    <xf numFmtId="0" fontId="0" fillId="0" borderId="0" xfId="0" applyAlignment="1"/>
    <xf numFmtId="0" fontId="15" fillId="3" borderId="0" xfId="0" applyFont="1" applyFill="1" applyAlignment="1"/>
    <xf numFmtId="0" fontId="4" fillId="2" borderId="16" xfId="0" applyFont="1" applyFill="1" applyBorder="1" applyAlignment="1">
      <alignment horizontal="left" wrapText="1"/>
    </xf>
    <xf numFmtId="0" fontId="15" fillId="0" borderId="16" xfId="0" applyFont="1" applyBorder="1" applyAlignment="1">
      <alignment wrapText="1"/>
    </xf>
    <xf numFmtId="0" fontId="4" fillId="2" borderId="13"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15" fillId="0" borderId="0" xfId="0" applyFont="1" applyBorder="1" applyAlignment="1"/>
    <xf numFmtId="0" fontId="15" fillId="3" borderId="0" xfId="0" applyFont="1" applyFill="1" applyAlignment="1">
      <alignment horizontal="justify" vertical="top" wrapText="1"/>
    </xf>
    <xf numFmtId="164" fontId="4" fillId="2" borderId="16" xfId="0" applyNumberFormat="1" applyFont="1" applyFill="1" applyBorder="1" applyAlignment="1"/>
    <xf numFmtId="0" fontId="15" fillId="2" borderId="16" xfId="0" applyFont="1" applyFill="1" applyBorder="1" applyAlignment="1"/>
    <xf numFmtId="164" fontId="4" fillId="3" borderId="17" xfId="0" applyNumberFormat="1" applyFont="1" applyFill="1" applyBorder="1" applyAlignment="1"/>
    <xf numFmtId="0" fontId="15" fillId="0" borderId="17" xfId="0" applyFont="1" applyBorder="1" applyAlignment="1"/>
    <xf numFmtId="0" fontId="0" fillId="0" borderId="0" xfId="0" applyAlignment="1">
      <alignment horizontal="justify"/>
    </xf>
    <xf numFmtId="0" fontId="15" fillId="3" borderId="17" xfId="0" applyFont="1" applyFill="1" applyBorder="1" applyAlignment="1"/>
    <xf numFmtId="3" fontId="19" fillId="3" borderId="0" xfId="0" applyNumberFormat="1" applyFont="1" applyFill="1" applyAlignment="1"/>
    <xf numFmtId="0" fontId="27" fillId="0" borderId="0" xfId="0" applyFont="1" applyAlignment="1"/>
    <xf numFmtId="164" fontId="18" fillId="0" borderId="0" xfId="0" applyNumberFormat="1" applyFont="1" applyBorder="1" applyAlignment="1"/>
    <xf numFmtId="164" fontId="21" fillId="0" borderId="0" xfId="0" applyNumberFormat="1" applyFont="1" applyBorder="1" applyAlignment="1"/>
    <xf numFmtId="0" fontId="3" fillId="3" borderId="0" xfId="0" applyFont="1" applyFill="1" applyAlignment="1">
      <alignment horizontal="left" vertical="top" wrapText="1"/>
    </xf>
    <xf numFmtId="0" fontId="3" fillId="0" borderId="0" xfId="0" applyFont="1" applyAlignment="1">
      <alignment horizontal="justify" wrapText="1"/>
    </xf>
    <xf numFmtId="0" fontId="15" fillId="0" borderId="0" xfId="0" applyFont="1" applyAlignment="1">
      <alignment horizontal="justify" wrapText="1"/>
    </xf>
    <xf numFmtId="164" fontId="18" fillId="3" borderId="0" xfId="0" applyNumberFormat="1" applyFont="1" applyFill="1" applyBorder="1" applyAlignment="1"/>
    <xf numFmtId="164" fontId="21" fillId="3" borderId="0" xfId="0" applyNumberFormat="1" applyFont="1" applyFill="1" applyBorder="1" applyAlignment="1"/>
    <xf numFmtId="0" fontId="15" fillId="3" borderId="0" xfId="0" applyFont="1" applyFill="1" applyAlignment="1">
      <alignment horizontal="left" vertical="top" wrapText="1"/>
    </xf>
    <xf numFmtId="0" fontId="3" fillId="3" borderId="0" xfId="0" applyFont="1" applyFill="1" applyAlignment="1">
      <alignment horizontal="left" vertical="top"/>
    </xf>
    <xf numFmtId="0" fontId="3" fillId="3" borderId="0" xfId="0" applyFont="1" applyFill="1" applyAlignment="1">
      <alignment horizontal="left"/>
    </xf>
    <xf numFmtId="0" fontId="3" fillId="3" borderId="0" xfId="0" applyFont="1" applyFill="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wrapText="1"/>
    </xf>
    <xf numFmtId="0" fontId="3" fillId="0" borderId="0" xfId="0" applyFont="1" applyAlignment="1">
      <alignment horizontal="left" vertical="top" wrapText="1"/>
    </xf>
    <xf numFmtId="0" fontId="14" fillId="0" borderId="0" xfId="0" applyFont="1" applyAlignment="1">
      <alignment horizontal="left" wrapText="1"/>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3" fillId="3" borderId="0" xfId="0" applyFont="1" applyFill="1" applyAlignment="1" applyProtection="1">
      <alignment horizontal="justify" vertical="top" wrapText="1"/>
      <protection locked="0"/>
    </xf>
    <xf numFmtId="0" fontId="3" fillId="0" borderId="0" xfId="0" applyFont="1" applyAlignment="1">
      <alignment wrapText="1"/>
    </xf>
    <xf numFmtId="0" fontId="15" fillId="0" borderId="0" xfId="0" applyFont="1" applyAlignment="1">
      <alignment wrapText="1"/>
    </xf>
    <xf numFmtId="0" fontId="15" fillId="0" borderId="0" xfId="0" applyFont="1" applyAlignment="1">
      <alignment vertical="top" wrapText="1"/>
    </xf>
    <xf numFmtId="0" fontId="0" fillId="0" borderId="0" xfId="0" applyAlignment="1">
      <alignment horizontal="justify" wrapText="1"/>
    </xf>
    <xf numFmtId="0" fontId="0" fillId="0" borderId="0" xfId="0" applyAlignment="1">
      <alignment horizontal="left" vertical="top" wrapText="1"/>
    </xf>
    <xf numFmtId="3" fontId="19" fillId="0" borderId="0" xfId="0" applyNumberFormat="1" applyFont="1" applyAlignment="1">
      <alignment horizontal="center"/>
    </xf>
    <xf numFmtId="164" fontId="4" fillId="2" borderId="16" xfId="0" applyNumberFormat="1" applyFont="1" applyFill="1" applyBorder="1" applyAlignment="1">
      <alignment horizontal="right"/>
    </xf>
    <xf numFmtId="0" fontId="3" fillId="0" borderId="0" xfId="0" applyFont="1" applyAlignment="1">
      <alignment horizontal="justify"/>
    </xf>
    <xf numFmtId="0" fontId="3" fillId="0" borderId="0" xfId="0" applyFont="1" applyAlignment="1">
      <alignment horizontal="left" vertical="center" wrapText="1"/>
    </xf>
    <xf numFmtId="0" fontId="0" fillId="0" borderId="0" xfId="0" applyAlignment="1">
      <alignment vertical="top"/>
    </xf>
    <xf numFmtId="164" fontId="12" fillId="3" borderId="0" xfId="0" applyNumberFormat="1" applyFont="1" applyFill="1" applyBorder="1" applyAlignment="1"/>
    <xf numFmtId="0" fontId="14" fillId="3" borderId="0" xfId="0" applyFont="1" applyFill="1" applyAlignment="1">
      <alignment horizontal="left" wrapText="1"/>
    </xf>
    <xf numFmtId="164" fontId="14" fillId="3" borderId="0" xfId="0" applyNumberFormat="1" applyFont="1" applyFill="1" applyBorder="1" applyAlignment="1"/>
    <xf numFmtId="164" fontId="17" fillId="3" borderId="0" xfId="0" applyNumberFormat="1" applyFont="1" applyFill="1" applyBorder="1" applyAlignment="1"/>
    <xf numFmtId="0" fontId="3" fillId="3" borderId="0" xfId="0" applyFont="1" applyFill="1" applyBorder="1" applyAlignment="1">
      <alignment horizontal="justify" wrapText="1"/>
    </xf>
    <xf numFmtId="0" fontId="3" fillId="3" borderId="0" xfId="0" applyFont="1" applyFill="1" applyAlignment="1">
      <alignment horizontal="justify" vertical="top"/>
    </xf>
    <xf numFmtId="0" fontId="3" fillId="0" borderId="0" xfId="0" applyFont="1" applyBorder="1" applyAlignment="1">
      <alignment horizontal="justify" vertical="top" wrapText="1"/>
    </xf>
    <xf numFmtId="0" fontId="3" fillId="3" borderId="0" xfId="0" applyFont="1" applyFill="1" applyBorder="1" applyAlignment="1">
      <alignment horizontal="justify" vertical="top" wrapText="1"/>
    </xf>
    <xf numFmtId="0" fontId="3" fillId="3" borderId="0" xfId="0" applyFont="1" applyFill="1" applyBorder="1" applyAlignment="1">
      <alignment horizontal="justify" vertical="top"/>
    </xf>
    <xf numFmtId="0" fontId="3" fillId="0" borderId="0" xfId="0" applyFont="1" applyAlignment="1">
      <alignment horizontal="justify" vertical="top"/>
    </xf>
    <xf numFmtId="164" fontId="3" fillId="3" borderId="0" xfId="0" applyNumberFormat="1" applyFont="1" applyFill="1" applyAlignment="1">
      <alignment horizontal="right" vertical="top" wrapText="1"/>
    </xf>
    <xf numFmtId="164" fontId="1" fillId="0" borderId="0" xfId="0" applyNumberFormat="1" applyFont="1" applyAlignment="1">
      <alignment horizontal="right" vertical="top" wrapText="1"/>
    </xf>
    <xf numFmtId="164" fontId="1" fillId="0" borderId="0" xfId="0" applyNumberFormat="1" applyFont="1" applyAlignment="1">
      <alignment horizontal="right"/>
    </xf>
    <xf numFmtId="0" fontId="15" fillId="0" borderId="0" xfId="0" applyFont="1" applyAlignment="1">
      <alignment horizontal="justify" vertical="top" wrapText="1"/>
    </xf>
    <xf numFmtId="0" fontId="15" fillId="0" borderId="0" xfId="0" applyFont="1" applyBorder="1" applyAlignment="1">
      <alignment horizontal="justify" vertical="top" wrapText="1"/>
    </xf>
    <xf numFmtId="164" fontId="3" fillId="3" borderId="0" xfId="0" applyNumberFormat="1" applyFont="1" applyFill="1" applyBorder="1" applyAlignment="1"/>
    <xf numFmtId="164" fontId="15" fillId="3" borderId="0" xfId="0" applyNumberFormat="1" applyFont="1" applyFill="1" applyBorder="1" applyAlignment="1"/>
    <xf numFmtId="0" fontId="14" fillId="0" borderId="17" xfId="0" applyFont="1" applyBorder="1" applyAlignment="1">
      <alignment horizontal="left"/>
    </xf>
    <xf numFmtId="0" fontId="14" fillId="0" borderId="0" xfId="0" applyFont="1" applyBorder="1" applyAlignment="1">
      <alignment horizontal="left"/>
    </xf>
    <xf numFmtId="164" fontId="18" fillId="3" borderId="0" xfId="0" applyNumberFormat="1" applyFont="1" applyFill="1" applyBorder="1" applyAlignment="1">
      <alignment horizontal="right"/>
    </xf>
    <xf numFmtId="0" fontId="4" fillId="0" borderId="0" xfId="0" applyFont="1" applyAlignment="1">
      <alignment horizontal="justify"/>
    </xf>
    <xf numFmtId="0" fontId="15" fillId="0" borderId="0" xfId="0" applyFont="1" applyAlignment="1">
      <alignment horizontal="justify"/>
    </xf>
    <xf numFmtId="0" fontId="4" fillId="0" borderId="17" xfId="0" applyFont="1" applyBorder="1" applyAlignment="1">
      <alignment horizontal="justify"/>
    </xf>
    <xf numFmtId="0" fontId="15" fillId="0" borderId="17" xfId="0" applyFont="1" applyBorder="1" applyAlignment="1">
      <alignment horizontal="justify"/>
    </xf>
    <xf numFmtId="164" fontId="21" fillId="3" borderId="0" xfId="0" applyNumberFormat="1" applyFont="1" applyFill="1" applyBorder="1" applyAlignment="1">
      <alignment horizontal="right"/>
    </xf>
    <xf numFmtId="164" fontId="18" fillId="3" borderId="0" xfId="0" applyNumberFormat="1" applyFont="1" applyFill="1" applyBorder="1" applyAlignment="1">
      <alignment horizontal="right" vertical="top"/>
    </xf>
    <xf numFmtId="0" fontId="3" fillId="3" borderId="0" xfId="0" applyFont="1" applyFill="1" applyBorder="1" applyAlignment="1">
      <alignment horizontal="left" vertical="top" wrapText="1"/>
    </xf>
    <xf numFmtId="0" fontId="14" fillId="3" borderId="0" xfId="0" applyFont="1" applyFill="1" applyBorder="1" applyAlignment="1">
      <alignment horizontal="left" wrapText="1"/>
    </xf>
    <xf numFmtId="164" fontId="14" fillId="0" borderId="0" xfId="0" applyNumberFormat="1" applyFont="1" applyBorder="1" applyAlignment="1"/>
    <xf numFmtId="164" fontId="17" fillId="0" borderId="0" xfId="0" applyNumberFormat="1" applyFont="1" applyBorder="1" applyAlignment="1"/>
    <xf numFmtId="164" fontId="14" fillId="0" borderId="0" xfId="0" applyNumberFormat="1" applyFont="1" applyBorder="1" applyAlignment="1">
      <alignment wrapText="1"/>
    </xf>
    <xf numFmtId="164" fontId="17" fillId="0" borderId="0" xfId="0" applyNumberFormat="1" applyFont="1" applyBorder="1" applyAlignment="1">
      <alignment wrapText="1"/>
    </xf>
    <xf numFmtId="0" fontId="14" fillId="3" borderId="0" xfId="0" applyFont="1" applyFill="1" applyBorder="1" applyAlignment="1">
      <alignment wrapText="1"/>
    </xf>
    <xf numFmtId="0" fontId="14"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0" fontId="14" fillId="3" borderId="0" xfId="0" applyFont="1" applyFill="1" applyBorder="1" applyAlignment="1">
      <alignment horizontal="left"/>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18" fillId="0" borderId="0" xfId="0" applyFont="1" applyAlignment="1">
      <alignment horizontal="justify" vertical="top" wrapText="1"/>
    </xf>
    <xf numFmtId="0" fontId="21" fillId="0" borderId="0" xfId="0" applyFont="1" applyAlignment="1">
      <alignment horizontal="justify" vertical="top" wrapText="1"/>
    </xf>
    <xf numFmtId="0" fontId="18" fillId="0" borderId="0" xfId="0" applyFont="1" applyFill="1" applyBorder="1" applyAlignment="1">
      <alignment horizontal="left" wrapText="1"/>
    </xf>
    <xf numFmtId="0" fontId="18" fillId="0" borderId="0" xfId="0" applyFont="1" applyFill="1" applyBorder="1" applyAlignment="1">
      <alignment horizontal="left"/>
    </xf>
    <xf numFmtId="0" fontId="18" fillId="0" borderId="0" xfId="0" applyFont="1" applyAlignment="1">
      <alignment horizontal="left" vertical="top" wrapText="1"/>
    </xf>
    <xf numFmtId="0" fontId="19" fillId="0" borderId="0" xfId="0" applyFont="1" applyAlignment="1">
      <alignment horizontal="left" wrapText="1"/>
    </xf>
    <xf numFmtId="0" fontId="14" fillId="0" borderId="0" xfId="0" applyFont="1" applyAlignment="1">
      <alignment vertical="top" wrapText="1"/>
    </xf>
    <xf numFmtId="164" fontId="4" fillId="0" borderId="17" xfId="0" applyNumberFormat="1" applyFont="1" applyBorder="1" applyAlignment="1">
      <alignment horizontal="right"/>
    </xf>
    <xf numFmtId="164" fontId="14" fillId="0" borderId="0" xfId="0" applyNumberFormat="1" applyFont="1" applyBorder="1" applyAlignment="1">
      <alignment vertical="top"/>
    </xf>
    <xf numFmtId="164" fontId="17" fillId="0" borderId="0" xfId="0" applyNumberFormat="1" applyFont="1" applyBorder="1" applyAlignment="1">
      <alignment vertical="top"/>
    </xf>
    <xf numFmtId="0" fontId="14" fillId="0" borderId="0" xfId="0" applyFont="1" applyAlignment="1">
      <alignment horizontal="justify" wrapText="1"/>
    </xf>
    <xf numFmtId="0" fontId="21" fillId="0" borderId="0" xfId="0" applyFont="1" applyAlignment="1">
      <alignment wrapText="1"/>
    </xf>
    <xf numFmtId="0" fontId="14" fillId="0" borderId="0" xfId="0" applyFont="1" applyAlignment="1">
      <alignment horizontal="left"/>
    </xf>
    <xf numFmtId="164" fontId="4" fillId="0" borderId="0" xfId="0" applyNumberFormat="1" applyFont="1" applyBorder="1" applyAlignment="1">
      <alignment horizontal="right"/>
    </xf>
    <xf numFmtId="0" fontId="0" fillId="0" borderId="0" xfId="0" applyFont="1" applyAlignment="1"/>
    <xf numFmtId="0" fontId="3" fillId="0" borderId="0" xfId="0" applyFont="1" applyBorder="1" applyAlignment="1">
      <alignment horizontal="justify" wrapText="1"/>
    </xf>
    <xf numFmtId="0" fontId="3" fillId="0" borderId="0" xfId="0" applyFont="1" applyBorder="1" applyAlignment="1">
      <alignment horizontal="left" vertical="top" wrapText="1"/>
    </xf>
    <xf numFmtId="0" fontId="3" fillId="0" borderId="0" xfId="0" applyFont="1" applyFill="1" applyAlignment="1">
      <alignment horizontal="justify" vertical="top" wrapText="1"/>
    </xf>
    <xf numFmtId="0" fontId="15" fillId="0" borderId="0" xfId="0" applyFont="1" applyFill="1" applyAlignment="1">
      <alignment horizontal="justify" vertical="top" wrapText="1"/>
    </xf>
    <xf numFmtId="0" fontId="17" fillId="0" borderId="0" xfId="0" applyFont="1" applyAlignment="1">
      <alignment horizontal="left"/>
    </xf>
    <xf numFmtId="0" fontId="17" fillId="0" borderId="0" xfId="0" applyFont="1" applyAlignment="1">
      <alignment horizontal="left" vertical="top" wrapText="1"/>
    </xf>
    <xf numFmtId="164" fontId="4" fillId="0" borderId="17" xfId="0" applyNumberFormat="1" applyFont="1" applyBorder="1" applyAlignment="1"/>
    <xf numFmtId="0" fontId="14" fillId="0" borderId="0" xfId="0" applyFont="1" applyAlignment="1">
      <alignment horizontal="justify" vertical="top" wrapText="1"/>
    </xf>
    <xf numFmtId="0" fontId="4" fillId="0" borderId="0" xfId="0" applyFont="1" applyAlignment="1">
      <alignment horizontal="left" vertical="justify" wrapText="1"/>
    </xf>
    <xf numFmtId="0" fontId="3" fillId="0" borderId="0" xfId="0" applyFont="1" applyAlignment="1">
      <alignment horizontal="left" vertical="top"/>
    </xf>
    <xf numFmtId="0" fontId="0" fillId="0" borderId="17" xfId="0" applyBorder="1" applyAlignment="1"/>
    <xf numFmtId="3" fontId="23" fillId="0" borderId="0" xfId="0" applyNumberFormat="1" applyFont="1" applyBorder="1" applyAlignment="1">
      <alignment horizontal="justify" vertical="top" wrapText="1"/>
    </xf>
    <xf numFmtId="164" fontId="3" fillId="0" borderId="0" xfId="0" applyNumberFormat="1" applyFont="1" applyBorder="1" applyAlignment="1">
      <alignment vertical="center"/>
    </xf>
    <xf numFmtId="164" fontId="15" fillId="0" borderId="0" xfId="0" applyNumberFormat="1" applyFont="1" applyBorder="1" applyAlignment="1">
      <alignment vertical="center"/>
    </xf>
    <xf numFmtId="0" fontId="3" fillId="0" borderId="0" xfId="0" applyFont="1" applyAlignment="1">
      <alignment horizontal="justify" vertical="justify" wrapText="1"/>
    </xf>
    <xf numFmtId="0" fontId="15" fillId="0" borderId="0" xfId="0" applyFont="1" applyAlignment="1">
      <alignment horizontal="justify" vertical="justify" wrapText="1"/>
    </xf>
    <xf numFmtId="0" fontId="15" fillId="3" borderId="0" xfId="0" applyFont="1" applyFill="1" applyAlignment="1">
      <alignment vertical="top" wrapText="1"/>
    </xf>
    <xf numFmtId="0" fontId="4" fillId="3" borderId="17" xfId="0" applyFont="1" applyFill="1" applyBorder="1" applyAlignment="1">
      <alignment horizontal="left" wrapText="1"/>
    </xf>
    <xf numFmtId="0" fontId="3" fillId="0" borderId="0" xfId="0" applyFont="1" applyAlignment="1">
      <alignment vertical="top" wrapText="1"/>
    </xf>
    <xf numFmtId="0" fontId="14" fillId="0" borderId="0" xfId="0" applyFont="1" applyAlignment="1">
      <alignment horizontal="left" vertical="justify" wrapText="1"/>
    </xf>
    <xf numFmtId="0" fontId="3" fillId="3" borderId="0" xfId="0" applyFont="1" applyFill="1" applyAlignment="1">
      <alignment horizontal="justify"/>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Q197"/>
  <sheetViews>
    <sheetView showGridLines="0" view="pageBreakPreview" zoomScaleNormal="100" zoomScaleSheetLayoutView="100" workbookViewId="0">
      <selection activeCell="F24" sqref="F24"/>
    </sheetView>
  </sheetViews>
  <sheetFormatPr defaultRowHeight="12.75" x14ac:dyDescent="0.2"/>
  <cols>
    <col min="1" max="1" width="9.140625" style="4"/>
    <col min="2" max="2" width="42.42578125" style="4" customWidth="1"/>
    <col min="3" max="3" width="4.28515625" style="4" customWidth="1"/>
    <col min="4" max="5" width="15.7109375" style="23" hidden="1" customWidth="1"/>
    <col min="6" max="6" width="18.42578125" style="23" customWidth="1"/>
    <col min="7" max="7" width="18.140625" style="23" bestFit="1" customWidth="1"/>
    <col min="8" max="8" width="18.42578125" style="23" customWidth="1"/>
    <col min="9" max="9" width="9" style="24" customWidth="1"/>
    <col min="10" max="10" width="14" style="4" hidden="1" customWidth="1"/>
    <col min="11" max="11" width="10.7109375" style="4" hidden="1" customWidth="1"/>
    <col min="12" max="12" width="3.140625" style="4" customWidth="1"/>
    <col min="13" max="13" width="14.5703125" style="4" hidden="1" customWidth="1"/>
    <col min="14" max="14" width="10.140625" style="19" customWidth="1"/>
    <col min="15" max="15" width="10.140625" style="21" customWidth="1"/>
    <col min="16" max="16" width="10.140625" style="4" customWidth="1"/>
    <col min="17" max="17" width="10" style="4" bestFit="1" customWidth="1"/>
    <col min="18" max="16384" width="9.140625" style="4"/>
  </cols>
  <sheetData>
    <row r="1" spans="1:17" ht="20.25" x14ac:dyDescent="0.3">
      <c r="A1" s="3" t="s">
        <v>679</v>
      </c>
    </row>
    <row r="2" spans="1:17" ht="15.75" x14ac:dyDescent="0.25">
      <c r="A2" s="5"/>
    </row>
    <row r="3" spans="1:17" ht="15.75" x14ac:dyDescent="0.25">
      <c r="A3" s="5" t="s">
        <v>146</v>
      </c>
    </row>
    <row r="4" spans="1:17" ht="13.5" thickBot="1" x14ac:dyDescent="0.25">
      <c r="D4" s="25"/>
      <c r="E4" s="25"/>
      <c r="F4" s="25"/>
      <c r="G4" s="25"/>
      <c r="H4" s="25"/>
      <c r="I4" s="238" t="s">
        <v>6</v>
      </c>
    </row>
    <row r="5" spans="1:17" ht="39" customHeight="1" thickTop="1" thickBot="1" x14ac:dyDescent="0.25">
      <c r="A5" s="359" t="s">
        <v>74</v>
      </c>
      <c r="B5" s="360"/>
      <c r="C5" s="11" t="s">
        <v>75</v>
      </c>
      <c r="D5" s="85" t="s">
        <v>358</v>
      </c>
      <c r="E5" s="85" t="s">
        <v>359</v>
      </c>
      <c r="F5" s="85" t="s">
        <v>414</v>
      </c>
      <c r="G5" s="1" t="s">
        <v>823</v>
      </c>
      <c r="H5" s="85" t="s">
        <v>415</v>
      </c>
      <c r="I5" s="36" t="s">
        <v>5</v>
      </c>
      <c r="J5" s="15" t="s">
        <v>76</v>
      </c>
      <c r="K5" s="13" t="s">
        <v>77</v>
      </c>
      <c r="M5" s="59" t="s">
        <v>355</v>
      </c>
    </row>
    <row r="6" spans="1:17" ht="14.25" thickTop="1" thickBot="1" x14ac:dyDescent="0.25">
      <c r="A6" s="361">
        <v>1</v>
      </c>
      <c r="B6" s="362"/>
      <c r="C6" s="9">
        <v>2</v>
      </c>
      <c r="D6" s="10" t="s">
        <v>367</v>
      </c>
      <c r="E6" s="10" t="s">
        <v>368</v>
      </c>
      <c r="F6" s="10">
        <v>3</v>
      </c>
      <c r="G6" s="10">
        <v>4</v>
      </c>
      <c r="H6" s="10">
        <v>5</v>
      </c>
      <c r="I6" s="37" t="s">
        <v>825</v>
      </c>
      <c r="J6" s="16">
        <v>8</v>
      </c>
      <c r="K6" s="14" t="s">
        <v>78</v>
      </c>
      <c r="M6" s="62">
        <v>6</v>
      </c>
    </row>
    <row r="7" spans="1:17" s="291" customFormat="1" ht="18" customHeight="1" thickTop="1" x14ac:dyDescent="0.25">
      <c r="A7" s="293" t="s">
        <v>0</v>
      </c>
      <c r="B7" s="294"/>
      <c r="C7" s="295">
        <v>1</v>
      </c>
      <c r="D7" s="296">
        <v>25921</v>
      </c>
      <c r="E7" s="296">
        <v>28085</v>
      </c>
      <c r="F7" s="296">
        <f>SUM('01'!D14)</f>
        <v>35041</v>
      </c>
      <c r="G7" s="296">
        <f>SUM('01'!E14)</f>
        <v>36515</v>
      </c>
      <c r="H7" s="296">
        <f>SUM('01'!F14)</f>
        <v>38603</v>
      </c>
      <c r="I7" s="297">
        <f>H7/F7*100</f>
        <v>110.16523501041637</v>
      </c>
      <c r="J7" s="298">
        <v>38588</v>
      </c>
      <c r="K7" s="299" t="e">
        <f>#REF!-J7</f>
        <v>#REF!</v>
      </c>
      <c r="M7" s="300">
        <v>32403</v>
      </c>
    </row>
    <row r="8" spans="1:17" s="291" customFormat="1" ht="18" customHeight="1" x14ac:dyDescent="0.25">
      <c r="A8" s="223" t="s">
        <v>158</v>
      </c>
      <c r="B8" s="224"/>
      <c r="C8" s="217">
        <v>3</v>
      </c>
      <c r="D8" s="218">
        <v>305370</v>
      </c>
      <c r="E8" s="218">
        <v>315147</v>
      </c>
      <c r="F8" s="218">
        <f>SUM('03'!D13)</f>
        <v>364269</v>
      </c>
      <c r="G8" s="218">
        <f>SUM('03'!E13)</f>
        <v>381744</v>
      </c>
      <c r="H8" s="218">
        <f>SUM('03'!F13)</f>
        <v>413751</v>
      </c>
      <c r="I8" s="219">
        <f>H8/F8*100</f>
        <v>113.58391737973861</v>
      </c>
      <c r="J8" s="220">
        <v>302250</v>
      </c>
      <c r="K8" s="221" t="e">
        <f>#REF!-J8</f>
        <v>#REF!</v>
      </c>
      <c r="M8" s="222">
        <v>355801</v>
      </c>
      <c r="Q8" s="292"/>
    </row>
    <row r="9" spans="1:17" s="291" customFormat="1" ht="18" customHeight="1" x14ac:dyDescent="0.25">
      <c r="A9" s="363" t="s">
        <v>228</v>
      </c>
      <c r="B9" s="364"/>
      <c r="C9" s="217">
        <v>4</v>
      </c>
      <c r="D9" s="218">
        <v>37794</v>
      </c>
      <c r="E9" s="218">
        <f>24167+14</f>
        <v>24181</v>
      </c>
      <c r="F9" s="218">
        <f>SUM('04'!D12)</f>
        <v>10786</v>
      </c>
      <c r="G9" s="218">
        <f>SUM('04'!E12)</f>
        <v>17475</v>
      </c>
      <c r="H9" s="218">
        <f>SUM('04'!F12)</f>
        <v>9973</v>
      </c>
      <c r="I9" s="219">
        <f t="shared" ref="I9:I22" si="0">H9/F9*100</f>
        <v>92.462451325792699</v>
      </c>
      <c r="J9" s="220">
        <v>24165</v>
      </c>
      <c r="K9" s="221" t="e">
        <f>#REF!-J9</f>
        <v>#REF!</v>
      </c>
      <c r="M9" s="222">
        <v>7508</v>
      </c>
    </row>
    <row r="10" spans="1:17" s="262" customFormat="1" ht="18" customHeight="1" x14ac:dyDescent="0.25">
      <c r="A10" s="363" t="s">
        <v>310</v>
      </c>
      <c r="B10" s="364"/>
      <c r="C10" s="217">
        <v>6</v>
      </c>
      <c r="D10" s="218">
        <v>24589</v>
      </c>
      <c r="E10" s="218">
        <v>28131</v>
      </c>
      <c r="F10" s="218">
        <f>SUM('06'!D9)</f>
        <v>29261</v>
      </c>
      <c r="G10" s="218">
        <f>SUM('06'!E9)</f>
        <v>28818</v>
      </c>
      <c r="H10" s="218">
        <f>SUM('06'!F9)</f>
        <v>32773</v>
      </c>
      <c r="I10" s="219">
        <f t="shared" si="0"/>
        <v>112.00232391237483</v>
      </c>
      <c r="J10" s="316"/>
      <c r="K10" s="317"/>
      <c r="L10" s="291"/>
      <c r="M10" s="222">
        <v>0</v>
      </c>
      <c r="N10" s="291"/>
      <c r="O10" s="291"/>
    </row>
    <row r="11" spans="1:17" s="291" customFormat="1" ht="18" customHeight="1" x14ac:dyDescent="0.25">
      <c r="A11" s="223" t="s">
        <v>79</v>
      </c>
      <c r="B11" s="224"/>
      <c r="C11" s="217">
        <v>7</v>
      </c>
      <c r="D11" s="218">
        <v>46380</v>
      </c>
      <c r="E11" s="218">
        <v>45038</v>
      </c>
      <c r="F11" s="218">
        <f>SUM('07'!D12)</f>
        <v>105204</v>
      </c>
      <c r="G11" s="218">
        <f>SUM('07'!E12)</f>
        <v>486583</v>
      </c>
      <c r="H11" s="218">
        <f>SUM('07'!F12)</f>
        <v>220086</v>
      </c>
      <c r="I11" s="219">
        <f>H11/F11*100</f>
        <v>209.1992699897342</v>
      </c>
      <c r="J11" s="316">
        <v>186098</v>
      </c>
      <c r="K11" s="317" t="e">
        <f>#REF!-J11</f>
        <v>#REF!</v>
      </c>
      <c r="M11" s="222">
        <v>123743</v>
      </c>
    </row>
    <row r="12" spans="1:17" s="323" customFormat="1" ht="18" customHeight="1" x14ac:dyDescent="0.25">
      <c r="A12" s="367" t="s">
        <v>234</v>
      </c>
      <c r="B12" s="368"/>
      <c r="C12" s="217">
        <v>8</v>
      </c>
      <c r="D12" s="321">
        <v>7505</v>
      </c>
      <c r="E12" s="321">
        <v>9297</v>
      </c>
      <c r="F12" s="321">
        <f>SUM('08'!D18)</f>
        <v>11231</v>
      </c>
      <c r="G12" s="321">
        <f>SUM('08'!E18)</f>
        <v>11611</v>
      </c>
      <c r="H12" s="321">
        <f>SUM('08'!F18)</f>
        <v>11903</v>
      </c>
      <c r="I12" s="219">
        <f t="shared" si="0"/>
        <v>105.98343869646514</v>
      </c>
      <c r="J12" s="322">
        <v>115005</v>
      </c>
      <c r="K12" s="221" t="e">
        <f>#REF!-J12</f>
        <v>#REF!</v>
      </c>
      <c r="M12" s="222">
        <v>12641</v>
      </c>
    </row>
    <row r="13" spans="1:17" s="225" customFormat="1" ht="18" customHeight="1" x14ac:dyDescent="0.25">
      <c r="A13" s="223" t="s">
        <v>71</v>
      </c>
      <c r="B13" s="224"/>
      <c r="C13" s="217">
        <v>9</v>
      </c>
      <c r="D13" s="218">
        <v>4793</v>
      </c>
      <c r="E13" s="218">
        <v>5130</v>
      </c>
      <c r="F13" s="218">
        <f>SUM('09'!D19)</f>
        <v>19722</v>
      </c>
      <c r="G13" s="218">
        <f>SUM('09'!E19)</f>
        <v>20447</v>
      </c>
      <c r="H13" s="218">
        <f>SUM('09'!F19)</f>
        <v>8902</v>
      </c>
      <c r="I13" s="219">
        <f>H13/F13*100</f>
        <v>45.137409998985909</v>
      </c>
      <c r="J13" s="220">
        <v>27857</v>
      </c>
      <c r="K13" s="221" t="e">
        <f>#REF!-J13</f>
        <v>#REF!</v>
      </c>
      <c r="M13" s="222">
        <v>6079</v>
      </c>
      <c r="Q13" s="226"/>
    </row>
    <row r="14" spans="1:17" s="225" customFormat="1" ht="18" customHeight="1" x14ac:dyDescent="0.25">
      <c r="A14" s="223" t="s">
        <v>318</v>
      </c>
      <c r="B14" s="224"/>
      <c r="C14" s="224">
        <v>10</v>
      </c>
      <c r="D14" s="218">
        <v>14184</v>
      </c>
      <c r="E14" s="218">
        <f>10107+870</f>
        <v>10977</v>
      </c>
      <c r="F14" s="218">
        <f>SUM('10'!D17)</f>
        <v>8713</v>
      </c>
      <c r="G14" s="218">
        <f>SUM('10'!E17)</f>
        <v>8350</v>
      </c>
      <c r="H14" s="218">
        <f>SUM('10'!F17)</f>
        <v>10105</v>
      </c>
      <c r="I14" s="219">
        <f t="shared" si="0"/>
        <v>115.97612762538736</v>
      </c>
      <c r="J14" s="220">
        <v>92496</v>
      </c>
      <c r="K14" s="221" t="e">
        <f>#REF!-J14</f>
        <v>#REF!</v>
      </c>
      <c r="M14" s="222">
        <v>21572</v>
      </c>
    </row>
    <row r="15" spans="1:17" s="291" customFormat="1" ht="18" customHeight="1" x14ac:dyDescent="0.25">
      <c r="A15" s="223" t="s">
        <v>72</v>
      </c>
      <c r="B15" s="224"/>
      <c r="C15" s="224">
        <v>11</v>
      </c>
      <c r="D15" s="218">
        <v>5245</v>
      </c>
      <c r="E15" s="218">
        <v>1330</v>
      </c>
      <c r="F15" s="218">
        <f>SUM('11'!D13)</f>
        <v>1908</v>
      </c>
      <c r="G15" s="218">
        <f>SUM('11'!E13)</f>
        <v>2040</v>
      </c>
      <c r="H15" s="218">
        <f>SUM('11'!F13)</f>
        <v>1989</v>
      </c>
      <c r="I15" s="219">
        <f>H15/F15*100</f>
        <v>104.24528301886792</v>
      </c>
      <c r="J15" s="220">
        <v>9789</v>
      </c>
      <c r="K15" s="221" t="e">
        <f>#REF!-J15</f>
        <v>#REF!</v>
      </c>
      <c r="M15" s="222">
        <v>1571</v>
      </c>
      <c r="Q15" s="292"/>
    </row>
    <row r="16" spans="1:17" s="291" customFormat="1" ht="18" customHeight="1" x14ac:dyDescent="0.25">
      <c r="A16" s="365" t="s">
        <v>73</v>
      </c>
      <c r="B16" s="366"/>
      <c r="C16" s="224">
        <v>12</v>
      </c>
      <c r="D16" s="218">
        <v>835</v>
      </c>
      <c r="E16" s="218">
        <v>3238</v>
      </c>
      <c r="F16" s="218">
        <f>SUM('12'!D13)</f>
        <v>700</v>
      </c>
      <c r="G16" s="218">
        <f>SUM('12'!E13)</f>
        <v>804</v>
      </c>
      <c r="H16" s="218">
        <f>SUM('12'!F13)</f>
        <v>700</v>
      </c>
      <c r="I16" s="219">
        <f t="shared" si="0"/>
        <v>100</v>
      </c>
      <c r="J16" s="316">
        <v>800194</v>
      </c>
      <c r="K16" s="317" t="e">
        <f>#REF!-J16</f>
        <v>#REF!</v>
      </c>
      <c r="L16" s="292"/>
      <c r="M16" s="222">
        <v>780</v>
      </c>
      <c r="N16" s="292"/>
      <c r="O16" s="292"/>
      <c r="P16" s="292"/>
      <c r="Q16" s="292"/>
    </row>
    <row r="17" spans="1:17" s="262" customFormat="1" ht="18" customHeight="1" x14ac:dyDescent="0.25">
      <c r="A17" s="318" t="s">
        <v>329</v>
      </c>
      <c r="B17" s="319"/>
      <c r="C17" s="224">
        <v>13</v>
      </c>
      <c r="D17" s="218">
        <v>9093</v>
      </c>
      <c r="E17" s="218">
        <v>1</v>
      </c>
      <c r="F17" s="218">
        <f>SUM('13'!D13)</f>
        <v>40211</v>
      </c>
      <c r="G17" s="218">
        <f>SUM('13'!E13)</f>
        <v>58451</v>
      </c>
      <c r="H17" s="218">
        <f>SUM('13'!F13)</f>
        <v>16696</v>
      </c>
      <c r="I17" s="219">
        <f t="shared" si="0"/>
        <v>41.520976847131379</v>
      </c>
      <c r="J17" s="316"/>
      <c r="K17" s="317"/>
      <c r="L17" s="292"/>
      <c r="M17" s="222">
        <v>0</v>
      </c>
      <c r="N17" s="292"/>
      <c r="O17" s="266"/>
      <c r="P17" s="266"/>
      <c r="Q17" s="266"/>
    </row>
    <row r="18" spans="1:17" s="267" customFormat="1" ht="18" customHeight="1" x14ac:dyDescent="0.25">
      <c r="A18" s="329" t="s">
        <v>80</v>
      </c>
      <c r="B18" s="330"/>
      <c r="C18" s="330">
        <v>14</v>
      </c>
      <c r="D18" s="321">
        <v>18917</v>
      </c>
      <c r="E18" s="321">
        <v>21869</v>
      </c>
      <c r="F18" s="321">
        <f>SUM('14'!D15)</f>
        <v>41660</v>
      </c>
      <c r="G18" s="321">
        <f>SUM('14'!E15)</f>
        <v>43041</v>
      </c>
      <c r="H18" s="321">
        <f>SUM('14'!F15)</f>
        <v>47475</v>
      </c>
      <c r="I18" s="219">
        <f t="shared" si="0"/>
        <v>113.95823331733077</v>
      </c>
      <c r="J18" s="322">
        <v>27308</v>
      </c>
      <c r="K18" s="221" t="e">
        <f>#REF!-J18</f>
        <v>#REF!</v>
      </c>
      <c r="L18" s="225"/>
      <c r="M18" s="222">
        <v>23764</v>
      </c>
      <c r="N18" s="225"/>
      <c r="Q18" s="268"/>
    </row>
    <row r="19" spans="1:17" s="262" customFormat="1" ht="18" customHeight="1" x14ac:dyDescent="0.25">
      <c r="A19" s="369" t="s">
        <v>81</v>
      </c>
      <c r="B19" s="370"/>
      <c r="C19" s="314">
        <v>16</v>
      </c>
      <c r="D19" s="315" t="e">
        <f>SUM(#REF!)</f>
        <v>#REF!</v>
      </c>
      <c r="E19" s="315" t="e">
        <f>SUM(#REF!)</f>
        <v>#REF!</v>
      </c>
      <c r="F19" s="315">
        <v>10</v>
      </c>
      <c r="G19" s="315">
        <v>10</v>
      </c>
      <c r="H19" s="315">
        <v>0</v>
      </c>
      <c r="I19" s="219">
        <f t="shared" si="0"/>
        <v>0</v>
      </c>
      <c r="J19" s="263">
        <v>20</v>
      </c>
      <c r="K19" s="264" t="e">
        <f>#REF!-J19</f>
        <v>#REF!</v>
      </c>
      <c r="M19" s="265">
        <v>10</v>
      </c>
    </row>
    <row r="20" spans="1:17" s="291" customFormat="1" ht="18" customHeight="1" thickBot="1" x14ac:dyDescent="0.3">
      <c r="A20" s="365" t="s">
        <v>317</v>
      </c>
      <c r="B20" s="371"/>
      <c r="C20" s="224">
        <v>17</v>
      </c>
      <c r="D20" s="218">
        <v>487</v>
      </c>
      <c r="E20" s="218">
        <v>989</v>
      </c>
      <c r="F20" s="218">
        <f>SUM('17'!D13)</f>
        <v>7140</v>
      </c>
      <c r="G20" s="218">
        <f>SUM('17'!E13)</f>
        <v>7177</v>
      </c>
      <c r="H20" s="218">
        <f>SUM('17'!F13)</f>
        <v>7790</v>
      </c>
      <c r="I20" s="219">
        <f t="shared" si="0"/>
        <v>109.10364145658262</v>
      </c>
      <c r="J20" s="313">
        <v>1750</v>
      </c>
      <c r="K20" s="221" t="e">
        <f>#REF!-J20</f>
        <v>#REF!</v>
      </c>
      <c r="M20" s="222">
        <v>6640</v>
      </c>
    </row>
    <row r="21" spans="1:17" s="291" customFormat="1" ht="18" customHeight="1" thickTop="1" thickBot="1" x14ac:dyDescent="0.3">
      <c r="A21" s="365" t="s">
        <v>351</v>
      </c>
      <c r="B21" s="366"/>
      <c r="C21" s="224">
        <v>18</v>
      </c>
      <c r="D21" s="218">
        <v>27425</v>
      </c>
      <c r="E21" s="218">
        <v>34572</v>
      </c>
      <c r="F21" s="218">
        <f>SUM('18'!D20)</f>
        <v>37237</v>
      </c>
      <c r="G21" s="218">
        <f>SUM('18'!E20)</f>
        <v>44005</v>
      </c>
      <c r="H21" s="218">
        <f>SUM('18'!F20)</f>
        <v>52273</v>
      </c>
      <c r="I21" s="219">
        <f t="shared" si="0"/>
        <v>140.37919273840535</v>
      </c>
      <c r="J21" s="311"/>
      <c r="K21" s="312"/>
      <c r="M21" s="222">
        <v>38573</v>
      </c>
    </row>
    <row r="22" spans="1:17" s="291" customFormat="1" ht="18" customHeight="1" thickTop="1" x14ac:dyDescent="0.25">
      <c r="A22" s="367" t="s">
        <v>183</v>
      </c>
      <c r="B22" s="368"/>
      <c r="C22" s="333">
        <v>19</v>
      </c>
      <c r="D22" s="334">
        <v>566</v>
      </c>
      <c r="E22" s="334">
        <v>33070</v>
      </c>
      <c r="F22" s="334">
        <f>SUM('19'!D14)</f>
        <v>56413</v>
      </c>
      <c r="G22" s="334">
        <f>SUM('19'!E14)</f>
        <v>56560</v>
      </c>
      <c r="H22" s="334">
        <f>SUM('19'!F14)</f>
        <v>55934</v>
      </c>
      <c r="I22" s="219">
        <f t="shared" si="0"/>
        <v>99.150904933260065</v>
      </c>
      <c r="J22" s="335"/>
      <c r="K22" s="336"/>
      <c r="L22" s="337"/>
      <c r="M22" s="222">
        <v>55678</v>
      </c>
    </row>
    <row r="23" spans="1:17" s="262" customFormat="1" ht="18" customHeight="1" thickBot="1" x14ac:dyDescent="0.3">
      <c r="A23" s="374" t="s">
        <v>201</v>
      </c>
      <c r="B23" s="375"/>
      <c r="C23" s="224">
        <v>20</v>
      </c>
      <c r="D23" s="218">
        <f>SUM('20'!B11)</f>
        <v>0</v>
      </c>
      <c r="E23" s="218">
        <f>SUM('20'!C11)</f>
        <v>0</v>
      </c>
      <c r="F23" s="218">
        <f>SUM('20'!D11)</f>
        <v>465</v>
      </c>
      <c r="G23" s="218">
        <f>SUM('20'!E11)</f>
        <v>889</v>
      </c>
      <c r="H23" s="218">
        <f>SUM('20'!F11)</f>
        <v>570</v>
      </c>
      <c r="I23" s="310">
        <f>H23/F23*100</f>
        <v>122.58064516129032</v>
      </c>
      <c r="J23" s="311"/>
      <c r="K23" s="312"/>
      <c r="L23" s="291"/>
      <c r="M23" s="265">
        <v>15</v>
      </c>
    </row>
    <row r="24" spans="1:17" s="7" customFormat="1" ht="25.5" customHeight="1" thickTop="1" thickBot="1" x14ac:dyDescent="0.3">
      <c r="A24" s="372" t="s">
        <v>259</v>
      </c>
      <c r="B24" s="373"/>
      <c r="C24" s="373"/>
      <c r="D24" s="12" t="e">
        <f>SUM(D7:D23)</f>
        <v>#REF!</v>
      </c>
      <c r="E24" s="12" t="e">
        <f>SUM(E7:E23)</f>
        <v>#REF!</v>
      </c>
      <c r="F24" s="12">
        <f>SUM(F7:F23)</f>
        <v>769971</v>
      </c>
      <c r="G24" s="12">
        <f>SUM(G7:G23)</f>
        <v>1204520</v>
      </c>
      <c r="H24" s="12">
        <f>SUM(H7:H23)</f>
        <v>929523</v>
      </c>
      <c r="I24" s="38">
        <f>H24/F24*100</f>
        <v>120.72181939319793</v>
      </c>
      <c r="J24" s="17" t="e">
        <f>SUM(J7:J11,J12,J13,J14,J15,J16,#REF!,J18,#REF!,J19,J20)</f>
        <v>#REF!</v>
      </c>
      <c r="K24" s="18" t="e">
        <f>SUM(K7:K11,K12,K13,K14,K15,K16,#REF!,K18,#REF!,K19,K20)</f>
        <v>#REF!</v>
      </c>
      <c r="M24" s="60">
        <f>SUM(M7:M23)</f>
        <v>686778</v>
      </c>
      <c r="N24" s="20"/>
      <c r="O24" s="22"/>
    </row>
    <row r="25" spans="1:17" ht="13.5" thickTop="1" x14ac:dyDescent="0.2">
      <c r="A25" s="358"/>
      <c r="B25" s="358"/>
      <c r="C25" s="358"/>
      <c r="D25" s="358"/>
      <c r="E25" s="358"/>
      <c r="F25" s="358"/>
      <c r="G25" s="358"/>
      <c r="H25" s="358"/>
      <c r="I25" s="358"/>
      <c r="J25" s="8"/>
      <c r="K25" s="8"/>
    </row>
    <row r="26" spans="1:17" x14ac:dyDescent="0.2">
      <c r="A26" s="357"/>
      <c r="B26" s="357"/>
      <c r="C26" s="357"/>
      <c r="D26" s="357"/>
      <c r="E26" s="357"/>
      <c r="F26" s="357"/>
      <c r="G26" s="357"/>
      <c r="H26" s="357"/>
      <c r="I26" s="357"/>
      <c r="J26" s="8"/>
      <c r="K26" s="8"/>
    </row>
    <row r="27" spans="1:17" x14ac:dyDescent="0.2">
      <c r="A27" s="8"/>
      <c r="B27" s="8"/>
      <c r="C27" s="8"/>
      <c r="D27" s="26"/>
      <c r="E27" s="26"/>
      <c r="F27" s="26"/>
      <c r="G27" s="26"/>
      <c r="H27" s="26"/>
      <c r="I27" s="27"/>
      <c r="J27" s="8"/>
      <c r="K27" s="8"/>
    </row>
    <row r="28" spans="1:17" x14ac:dyDescent="0.2">
      <c r="A28" s="8"/>
      <c r="B28" s="8"/>
      <c r="C28" s="8"/>
      <c r="D28" s="26"/>
      <c r="E28" s="26"/>
      <c r="F28" s="26"/>
      <c r="G28" s="26"/>
      <c r="H28" s="26"/>
      <c r="I28" s="27"/>
      <c r="J28" s="8"/>
      <c r="K28" s="8"/>
    </row>
    <row r="29" spans="1:17" ht="14.25" x14ac:dyDescent="0.2">
      <c r="D29" s="6"/>
      <c r="E29" s="6"/>
      <c r="F29" s="6"/>
      <c r="G29" s="6"/>
      <c r="H29" s="6"/>
    </row>
    <row r="39" spans="9:9" x14ac:dyDescent="0.2">
      <c r="I39" s="23"/>
    </row>
    <row r="40" spans="9:9" x14ac:dyDescent="0.2">
      <c r="I40" s="23"/>
    </row>
    <row r="41" spans="9:9" x14ac:dyDescent="0.2">
      <c r="I41" s="23"/>
    </row>
    <row r="42" spans="9:9" x14ac:dyDescent="0.2">
      <c r="I42" s="23"/>
    </row>
    <row r="43" spans="9:9" x14ac:dyDescent="0.2">
      <c r="I43" s="23"/>
    </row>
    <row r="44" spans="9:9" x14ac:dyDescent="0.2">
      <c r="I44" s="23"/>
    </row>
    <row r="45" spans="9:9" x14ac:dyDescent="0.2">
      <c r="I45" s="23"/>
    </row>
    <row r="46" spans="9:9" x14ac:dyDescent="0.2">
      <c r="I46" s="23"/>
    </row>
    <row r="47" spans="9:9" x14ac:dyDescent="0.2">
      <c r="I47" s="23"/>
    </row>
    <row r="48" spans="9:9" x14ac:dyDescent="0.2">
      <c r="I48" s="23"/>
    </row>
    <row r="49" spans="9:9" x14ac:dyDescent="0.2">
      <c r="I49" s="23"/>
    </row>
    <row r="50" spans="9:9" x14ac:dyDescent="0.2">
      <c r="I50" s="23"/>
    </row>
    <row r="51" spans="9:9" x14ac:dyDescent="0.2">
      <c r="I51" s="23"/>
    </row>
    <row r="52" spans="9:9" x14ac:dyDescent="0.2">
      <c r="I52" s="23"/>
    </row>
    <row r="53" spans="9:9" x14ac:dyDescent="0.2">
      <c r="I53" s="23"/>
    </row>
    <row r="54" spans="9:9" x14ac:dyDescent="0.2">
      <c r="I54" s="23"/>
    </row>
    <row r="55" spans="9:9" x14ac:dyDescent="0.2">
      <c r="I55" s="23"/>
    </row>
    <row r="56" spans="9:9" x14ac:dyDescent="0.2">
      <c r="I56" s="23"/>
    </row>
    <row r="57" spans="9:9" x14ac:dyDescent="0.2">
      <c r="I57" s="23"/>
    </row>
    <row r="58" spans="9:9" x14ac:dyDescent="0.2">
      <c r="I58" s="23"/>
    </row>
    <row r="59" spans="9:9" x14ac:dyDescent="0.2">
      <c r="I59" s="23"/>
    </row>
    <row r="60" spans="9:9" x14ac:dyDescent="0.2">
      <c r="I60" s="23"/>
    </row>
    <row r="61" spans="9:9" x14ac:dyDescent="0.2">
      <c r="I61" s="23"/>
    </row>
    <row r="62" spans="9:9" x14ac:dyDescent="0.2">
      <c r="I62" s="23"/>
    </row>
    <row r="63" spans="9:9" x14ac:dyDescent="0.2">
      <c r="I63" s="23"/>
    </row>
    <row r="64" spans="9:9" x14ac:dyDescent="0.2">
      <c r="I64" s="23"/>
    </row>
    <row r="65" spans="9:9" x14ac:dyDescent="0.2">
      <c r="I65" s="23"/>
    </row>
    <row r="66" spans="9:9" x14ac:dyDescent="0.2">
      <c r="I66" s="23"/>
    </row>
    <row r="67" spans="9:9" x14ac:dyDescent="0.2">
      <c r="I67" s="23"/>
    </row>
    <row r="68" spans="9:9" x14ac:dyDescent="0.2">
      <c r="I68" s="23"/>
    </row>
    <row r="69" spans="9:9" x14ac:dyDescent="0.2">
      <c r="I69" s="23"/>
    </row>
    <row r="70" spans="9:9" x14ac:dyDescent="0.2">
      <c r="I70" s="23"/>
    </row>
    <row r="71" spans="9:9" x14ac:dyDescent="0.2">
      <c r="I71" s="23"/>
    </row>
    <row r="72" spans="9:9" x14ac:dyDescent="0.2">
      <c r="I72" s="23"/>
    </row>
    <row r="73" spans="9:9" x14ac:dyDescent="0.2">
      <c r="I73" s="23"/>
    </row>
    <row r="74" spans="9:9" x14ac:dyDescent="0.2">
      <c r="I74" s="23"/>
    </row>
    <row r="75" spans="9:9" x14ac:dyDescent="0.2">
      <c r="I75" s="23"/>
    </row>
    <row r="76" spans="9:9" x14ac:dyDescent="0.2">
      <c r="I76" s="23"/>
    </row>
    <row r="77" spans="9:9" x14ac:dyDescent="0.2">
      <c r="I77" s="23"/>
    </row>
    <row r="78" spans="9:9" x14ac:dyDescent="0.2">
      <c r="I78" s="23"/>
    </row>
    <row r="79" spans="9:9" x14ac:dyDescent="0.2">
      <c r="I79" s="23"/>
    </row>
    <row r="80" spans="9:9" x14ac:dyDescent="0.2">
      <c r="I80" s="23"/>
    </row>
    <row r="81" spans="9:9" x14ac:dyDescent="0.2">
      <c r="I81" s="23"/>
    </row>
    <row r="82" spans="9:9" x14ac:dyDescent="0.2">
      <c r="I82" s="23"/>
    </row>
    <row r="83" spans="9:9" x14ac:dyDescent="0.2">
      <c r="I83" s="23"/>
    </row>
    <row r="84" spans="9:9" x14ac:dyDescent="0.2">
      <c r="I84" s="23"/>
    </row>
    <row r="85" spans="9:9" x14ac:dyDescent="0.2">
      <c r="I85" s="23"/>
    </row>
    <row r="86" spans="9:9" x14ac:dyDescent="0.2">
      <c r="I86" s="23"/>
    </row>
    <row r="87" spans="9:9" x14ac:dyDescent="0.2">
      <c r="I87" s="23"/>
    </row>
    <row r="88" spans="9:9" x14ac:dyDescent="0.2">
      <c r="I88" s="23"/>
    </row>
    <row r="89" spans="9:9" x14ac:dyDescent="0.2">
      <c r="I89" s="23"/>
    </row>
    <row r="90" spans="9:9" x14ac:dyDescent="0.2">
      <c r="I90" s="23"/>
    </row>
    <row r="91" spans="9:9" x14ac:dyDescent="0.2">
      <c r="I91" s="23"/>
    </row>
    <row r="92" spans="9:9" x14ac:dyDescent="0.2">
      <c r="I92" s="23"/>
    </row>
    <row r="93" spans="9:9" x14ac:dyDescent="0.2">
      <c r="I93" s="23"/>
    </row>
    <row r="94" spans="9:9" x14ac:dyDescent="0.2">
      <c r="I94" s="23"/>
    </row>
    <row r="95" spans="9:9" x14ac:dyDescent="0.2">
      <c r="I95" s="23"/>
    </row>
    <row r="96" spans="9:9" x14ac:dyDescent="0.2">
      <c r="I96" s="23"/>
    </row>
    <row r="97" spans="9:9" x14ac:dyDescent="0.2">
      <c r="I97" s="23"/>
    </row>
    <row r="98" spans="9:9" x14ac:dyDescent="0.2">
      <c r="I98" s="23"/>
    </row>
    <row r="99" spans="9:9" x14ac:dyDescent="0.2">
      <c r="I99" s="23"/>
    </row>
    <row r="100" spans="9:9" x14ac:dyDescent="0.2">
      <c r="I100" s="23"/>
    </row>
    <row r="101" spans="9:9" x14ac:dyDescent="0.2">
      <c r="I101" s="23"/>
    </row>
    <row r="102" spans="9:9" x14ac:dyDescent="0.2">
      <c r="I102" s="23"/>
    </row>
    <row r="103" spans="9:9" x14ac:dyDescent="0.2">
      <c r="I103" s="23"/>
    </row>
    <row r="104" spans="9:9" x14ac:dyDescent="0.2">
      <c r="I104" s="23"/>
    </row>
    <row r="105" spans="9:9" x14ac:dyDescent="0.2">
      <c r="I105" s="23"/>
    </row>
    <row r="106" spans="9:9" x14ac:dyDescent="0.2">
      <c r="I106" s="23"/>
    </row>
    <row r="107" spans="9:9" x14ac:dyDescent="0.2">
      <c r="I107" s="23"/>
    </row>
    <row r="108" spans="9:9" x14ac:dyDescent="0.2">
      <c r="I108" s="23"/>
    </row>
    <row r="109" spans="9:9" x14ac:dyDescent="0.2">
      <c r="I109" s="23"/>
    </row>
    <row r="110" spans="9:9" x14ac:dyDescent="0.2">
      <c r="I110" s="23"/>
    </row>
    <row r="111" spans="9:9" x14ac:dyDescent="0.2">
      <c r="I111" s="23"/>
    </row>
    <row r="112" spans="9:9" x14ac:dyDescent="0.2">
      <c r="I112" s="23"/>
    </row>
    <row r="113" spans="9:9" x14ac:dyDescent="0.2">
      <c r="I113" s="23"/>
    </row>
    <row r="114" spans="9:9" x14ac:dyDescent="0.2">
      <c r="I114" s="23"/>
    </row>
    <row r="115" spans="9:9" x14ac:dyDescent="0.2">
      <c r="I115" s="23"/>
    </row>
    <row r="116" spans="9:9" x14ac:dyDescent="0.2">
      <c r="I116" s="23"/>
    </row>
    <row r="117" spans="9:9" x14ac:dyDescent="0.2">
      <c r="I117" s="23"/>
    </row>
    <row r="118" spans="9:9" x14ac:dyDescent="0.2">
      <c r="I118" s="23"/>
    </row>
    <row r="119" spans="9:9" x14ac:dyDescent="0.2">
      <c r="I119" s="23"/>
    </row>
    <row r="120" spans="9:9" x14ac:dyDescent="0.2">
      <c r="I120" s="23"/>
    </row>
    <row r="121" spans="9:9" x14ac:dyDescent="0.2">
      <c r="I121" s="23"/>
    </row>
    <row r="122" spans="9:9" x14ac:dyDescent="0.2">
      <c r="I122" s="23"/>
    </row>
    <row r="123" spans="9:9" x14ac:dyDescent="0.2">
      <c r="I123" s="23"/>
    </row>
    <row r="124" spans="9:9" x14ac:dyDescent="0.2">
      <c r="I124" s="23"/>
    </row>
    <row r="125" spans="9:9" x14ac:dyDescent="0.2">
      <c r="I125" s="23"/>
    </row>
    <row r="126" spans="9:9" x14ac:dyDescent="0.2">
      <c r="I126" s="23"/>
    </row>
    <row r="127" spans="9:9" x14ac:dyDescent="0.2">
      <c r="I127" s="23"/>
    </row>
    <row r="128" spans="9:9" x14ac:dyDescent="0.2">
      <c r="I128" s="23"/>
    </row>
    <row r="129" spans="9:9" x14ac:dyDescent="0.2">
      <c r="I129" s="23"/>
    </row>
    <row r="130" spans="9:9" x14ac:dyDescent="0.2">
      <c r="I130" s="23"/>
    </row>
    <row r="131" spans="9:9" x14ac:dyDescent="0.2">
      <c r="I131" s="23"/>
    </row>
    <row r="132" spans="9:9" x14ac:dyDescent="0.2">
      <c r="I132" s="23"/>
    </row>
    <row r="133" spans="9:9" x14ac:dyDescent="0.2">
      <c r="I133" s="23"/>
    </row>
    <row r="134" spans="9:9" x14ac:dyDescent="0.2">
      <c r="I134" s="23"/>
    </row>
    <row r="135" spans="9:9" x14ac:dyDescent="0.2">
      <c r="I135" s="23"/>
    </row>
    <row r="136" spans="9:9" x14ac:dyDescent="0.2">
      <c r="I136" s="23"/>
    </row>
    <row r="137" spans="9:9" x14ac:dyDescent="0.2">
      <c r="I137" s="23"/>
    </row>
    <row r="138" spans="9:9" x14ac:dyDescent="0.2">
      <c r="I138" s="23"/>
    </row>
    <row r="139" spans="9:9" x14ac:dyDescent="0.2">
      <c r="I139" s="23"/>
    </row>
    <row r="140" spans="9:9" x14ac:dyDescent="0.2">
      <c r="I140" s="23"/>
    </row>
    <row r="141" spans="9:9" x14ac:dyDescent="0.2">
      <c r="I141" s="23"/>
    </row>
    <row r="142" spans="9:9" x14ac:dyDescent="0.2">
      <c r="I142" s="23"/>
    </row>
    <row r="143" spans="9:9" x14ac:dyDescent="0.2">
      <c r="I143" s="23"/>
    </row>
    <row r="144" spans="9:9" x14ac:dyDescent="0.2">
      <c r="I144" s="23"/>
    </row>
    <row r="145" spans="9:9" x14ac:dyDescent="0.2">
      <c r="I145" s="23"/>
    </row>
    <row r="146" spans="9:9" x14ac:dyDescent="0.2">
      <c r="I146" s="23"/>
    </row>
    <row r="147" spans="9:9" x14ac:dyDescent="0.2">
      <c r="I147" s="23"/>
    </row>
    <row r="148" spans="9:9" x14ac:dyDescent="0.2">
      <c r="I148" s="23"/>
    </row>
    <row r="149" spans="9:9" x14ac:dyDescent="0.2">
      <c r="I149" s="23"/>
    </row>
    <row r="150" spans="9:9" x14ac:dyDescent="0.2">
      <c r="I150" s="23"/>
    </row>
    <row r="151" spans="9:9" x14ac:dyDescent="0.2">
      <c r="I151" s="23"/>
    </row>
    <row r="152" spans="9:9" x14ac:dyDescent="0.2">
      <c r="I152" s="23"/>
    </row>
    <row r="153" spans="9:9" x14ac:dyDescent="0.2">
      <c r="I153" s="23"/>
    </row>
    <row r="154" spans="9:9" x14ac:dyDescent="0.2">
      <c r="I154" s="23"/>
    </row>
    <row r="155" spans="9:9" x14ac:dyDescent="0.2">
      <c r="I155" s="23"/>
    </row>
    <row r="156" spans="9:9" x14ac:dyDescent="0.2">
      <c r="I156" s="23"/>
    </row>
    <row r="157" spans="9:9" x14ac:dyDescent="0.2">
      <c r="I157" s="23"/>
    </row>
    <row r="158" spans="9:9" x14ac:dyDescent="0.2">
      <c r="I158" s="23"/>
    </row>
    <row r="159" spans="9:9" x14ac:dyDescent="0.2">
      <c r="I159" s="23"/>
    </row>
    <row r="160" spans="9:9" x14ac:dyDescent="0.2">
      <c r="I160" s="23"/>
    </row>
    <row r="161" spans="9:9" x14ac:dyDescent="0.2">
      <c r="I161" s="23"/>
    </row>
    <row r="162" spans="9:9" x14ac:dyDescent="0.2">
      <c r="I162" s="23"/>
    </row>
    <row r="163" spans="9:9" x14ac:dyDescent="0.2">
      <c r="I163" s="23"/>
    </row>
    <row r="164" spans="9:9" x14ac:dyDescent="0.2">
      <c r="I164" s="23"/>
    </row>
    <row r="165" spans="9:9" x14ac:dyDescent="0.2">
      <c r="I165" s="23"/>
    </row>
    <row r="166" spans="9:9" x14ac:dyDescent="0.2">
      <c r="I166" s="23"/>
    </row>
    <row r="167" spans="9:9" x14ac:dyDescent="0.2">
      <c r="I167" s="23"/>
    </row>
    <row r="168" spans="9:9" x14ac:dyDescent="0.2">
      <c r="I168" s="23"/>
    </row>
    <row r="169" spans="9:9" x14ac:dyDescent="0.2">
      <c r="I169" s="23"/>
    </row>
    <row r="170" spans="9:9" x14ac:dyDescent="0.2">
      <c r="I170" s="23"/>
    </row>
    <row r="171" spans="9:9" x14ac:dyDescent="0.2">
      <c r="I171" s="23"/>
    </row>
    <row r="172" spans="9:9" x14ac:dyDescent="0.2">
      <c r="I172" s="23"/>
    </row>
    <row r="173" spans="9:9" x14ac:dyDescent="0.2">
      <c r="I173" s="23"/>
    </row>
    <row r="174" spans="9:9" x14ac:dyDescent="0.2">
      <c r="I174" s="23"/>
    </row>
    <row r="175" spans="9:9" x14ac:dyDescent="0.2">
      <c r="I175" s="23"/>
    </row>
    <row r="176" spans="9:9" x14ac:dyDescent="0.2">
      <c r="I176" s="23"/>
    </row>
    <row r="177" spans="9:9" x14ac:dyDescent="0.2">
      <c r="I177" s="23"/>
    </row>
    <row r="178" spans="9:9" x14ac:dyDescent="0.2">
      <c r="I178" s="23"/>
    </row>
    <row r="179" spans="9:9" x14ac:dyDescent="0.2">
      <c r="I179" s="23"/>
    </row>
    <row r="180" spans="9:9" x14ac:dyDescent="0.2">
      <c r="I180" s="23"/>
    </row>
    <row r="181" spans="9:9" x14ac:dyDescent="0.2">
      <c r="I181" s="23"/>
    </row>
    <row r="182" spans="9:9" x14ac:dyDescent="0.2">
      <c r="I182" s="23"/>
    </row>
    <row r="183" spans="9:9" x14ac:dyDescent="0.2">
      <c r="I183" s="23"/>
    </row>
    <row r="184" spans="9:9" x14ac:dyDescent="0.2">
      <c r="I184" s="23"/>
    </row>
    <row r="185" spans="9:9" x14ac:dyDescent="0.2">
      <c r="I185" s="23"/>
    </row>
    <row r="186" spans="9:9" x14ac:dyDescent="0.2">
      <c r="I186" s="23"/>
    </row>
    <row r="187" spans="9:9" x14ac:dyDescent="0.2">
      <c r="I187" s="23"/>
    </row>
    <row r="188" spans="9:9" x14ac:dyDescent="0.2">
      <c r="I188" s="23"/>
    </row>
    <row r="189" spans="9:9" x14ac:dyDescent="0.2">
      <c r="I189" s="23"/>
    </row>
    <row r="190" spans="9:9" x14ac:dyDescent="0.2">
      <c r="I190" s="23"/>
    </row>
    <row r="191" spans="9:9" x14ac:dyDescent="0.2">
      <c r="I191" s="23"/>
    </row>
    <row r="192" spans="9:9" x14ac:dyDescent="0.2">
      <c r="I192" s="23"/>
    </row>
    <row r="193" spans="9:9" x14ac:dyDescent="0.2">
      <c r="I193" s="23"/>
    </row>
    <row r="194" spans="9:9" x14ac:dyDescent="0.2">
      <c r="I194" s="23"/>
    </row>
    <row r="195" spans="9:9" x14ac:dyDescent="0.2">
      <c r="I195" s="23"/>
    </row>
    <row r="196" spans="9:9" x14ac:dyDescent="0.2">
      <c r="I196" s="23"/>
    </row>
    <row r="197" spans="9:9" x14ac:dyDescent="0.2">
      <c r="I197" s="23"/>
    </row>
  </sheetData>
  <mergeCells count="14">
    <mergeCell ref="A26:I26"/>
    <mergeCell ref="A25:I25"/>
    <mergeCell ref="A5:B5"/>
    <mergeCell ref="A6:B6"/>
    <mergeCell ref="A9:B9"/>
    <mergeCell ref="A16:B16"/>
    <mergeCell ref="A12:B12"/>
    <mergeCell ref="A10:B10"/>
    <mergeCell ref="A19:B19"/>
    <mergeCell ref="A20:B20"/>
    <mergeCell ref="A24:C24"/>
    <mergeCell ref="A21:B21"/>
    <mergeCell ref="A22:B22"/>
    <mergeCell ref="A23:B23"/>
  </mergeCells>
  <pageMargins left="0.70866141732283472" right="0.70866141732283472" top="0.78740157480314965" bottom="0.78740157480314965" header="0.31496062992125984" footer="0.31496062992125984"/>
  <pageSetup paperSize="9" scale="72" firstPageNumber="18"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78"/>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7" ht="23.25" x14ac:dyDescent="0.35">
      <c r="A1" s="129" t="s">
        <v>72</v>
      </c>
      <c r="F1" s="422" t="s">
        <v>121</v>
      </c>
      <c r="G1" s="422"/>
    </row>
    <row r="3" spans="1:7" x14ac:dyDescent="0.2">
      <c r="A3" s="66" t="s">
        <v>1</v>
      </c>
      <c r="B3" s="66" t="s">
        <v>122</v>
      </c>
    </row>
    <row r="4" spans="1:7" x14ac:dyDescent="0.2">
      <c r="B4" s="66" t="s">
        <v>59</v>
      </c>
    </row>
    <row r="5" spans="1:7" ht="12" customHeight="1" x14ac:dyDescent="0.2"/>
    <row r="6" spans="1:7" s="50" customFormat="1" ht="13.5" thickBot="1" x14ac:dyDescent="0.25">
      <c r="A6" s="131"/>
      <c r="B6" s="131"/>
      <c r="D6" s="46"/>
      <c r="E6" s="46"/>
      <c r="F6" s="46"/>
      <c r="G6" s="237" t="s">
        <v>6</v>
      </c>
    </row>
    <row r="7" spans="1:7" s="50" customFormat="1" ht="39.75" thickTop="1" thickBot="1" x14ac:dyDescent="0.25">
      <c r="A7" s="82" t="s">
        <v>2</v>
      </c>
      <c r="B7" s="83" t="s">
        <v>3</v>
      </c>
      <c r="C7" s="84" t="s">
        <v>4</v>
      </c>
      <c r="D7" s="85" t="s">
        <v>414</v>
      </c>
      <c r="E7" s="1" t="s">
        <v>823</v>
      </c>
      <c r="F7" s="85" t="s">
        <v>415</v>
      </c>
      <c r="G7" s="36" t="s">
        <v>5</v>
      </c>
    </row>
    <row r="8" spans="1:7" s="91" customFormat="1" ht="12.75" thickTop="1" thickBot="1" x14ac:dyDescent="0.25">
      <c r="A8" s="86">
        <v>1</v>
      </c>
      <c r="B8" s="87">
        <v>2</v>
      </c>
      <c r="C8" s="87">
        <v>3</v>
      </c>
      <c r="D8" s="88">
        <v>4</v>
      </c>
      <c r="E8" s="88">
        <v>5</v>
      </c>
      <c r="F8" s="88">
        <v>6</v>
      </c>
      <c r="G8" s="89" t="s">
        <v>824</v>
      </c>
    </row>
    <row r="9" spans="1:7" ht="15" thickTop="1" x14ac:dyDescent="0.2">
      <c r="A9" s="107">
        <v>4339</v>
      </c>
      <c r="B9" s="108">
        <v>51</v>
      </c>
      <c r="C9" s="112" t="s">
        <v>7</v>
      </c>
      <c r="D9" s="32">
        <v>995</v>
      </c>
      <c r="E9" s="32">
        <v>1014</v>
      </c>
      <c r="F9" s="32">
        <f>SUM(F17)</f>
        <v>1015</v>
      </c>
      <c r="G9" s="44">
        <f>F9/D9*100</f>
        <v>102.01005025125629</v>
      </c>
    </row>
    <row r="10" spans="1:7" x14ac:dyDescent="0.2">
      <c r="A10" s="107">
        <v>4349</v>
      </c>
      <c r="B10" s="108">
        <v>51</v>
      </c>
      <c r="C10" s="112" t="s">
        <v>7</v>
      </c>
      <c r="D10" s="32">
        <v>260</v>
      </c>
      <c r="E10" s="32">
        <v>280</v>
      </c>
      <c r="F10" s="32">
        <f>SUM(F59)</f>
        <v>280</v>
      </c>
      <c r="G10" s="44">
        <f>F10/D10*100</f>
        <v>107.69230769230769</v>
      </c>
    </row>
    <row r="11" spans="1:7" x14ac:dyDescent="0.2">
      <c r="A11" s="107">
        <v>4399</v>
      </c>
      <c r="B11" s="108">
        <v>51</v>
      </c>
      <c r="C11" s="112" t="s">
        <v>7</v>
      </c>
      <c r="D11" s="32">
        <v>631</v>
      </c>
      <c r="E11" s="32">
        <v>724</v>
      </c>
      <c r="F11" s="32">
        <f>SUM(F99)</f>
        <v>672</v>
      </c>
      <c r="G11" s="44">
        <f>F11/D11*100</f>
        <v>106.49762282091916</v>
      </c>
    </row>
    <row r="12" spans="1:7" ht="15" thickBot="1" x14ac:dyDescent="0.25">
      <c r="A12" s="107">
        <v>6172</v>
      </c>
      <c r="B12" s="108">
        <v>51</v>
      </c>
      <c r="C12" s="112" t="s">
        <v>7</v>
      </c>
      <c r="D12" s="32">
        <v>22</v>
      </c>
      <c r="E12" s="32">
        <v>22</v>
      </c>
      <c r="F12" s="32">
        <f>SUM(F159)</f>
        <v>22</v>
      </c>
      <c r="G12" s="44">
        <f>F12/D12*100</f>
        <v>100</v>
      </c>
    </row>
    <row r="13" spans="1:7" s="117" customFormat="1" ht="16.5" thickTop="1" thickBot="1" x14ac:dyDescent="0.3">
      <c r="A13" s="384" t="s">
        <v>8</v>
      </c>
      <c r="B13" s="385"/>
      <c r="C13" s="386"/>
      <c r="D13" s="115">
        <f>SUM(D9:D12)</f>
        <v>1908</v>
      </c>
      <c r="E13" s="115">
        <f>SUM(E9:E12)</f>
        <v>2040</v>
      </c>
      <c r="F13" s="115">
        <f>SUM(F9:F12)</f>
        <v>1989</v>
      </c>
      <c r="G13" s="51">
        <f>F13/D13*100</f>
        <v>104.24528301886792</v>
      </c>
    </row>
    <row r="14" spans="1:7" ht="5.0999999999999996" customHeight="1" thickTop="1" x14ac:dyDescent="0.2">
      <c r="A14" s="47"/>
      <c r="B14" s="47"/>
      <c r="D14" s="47"/>
      <c r="E14" s="47"/>
      <c r="F14" s="47"/>
    </row>
    <row r="15" spans="1:7" ht="12" customHeight="1" x14ac:dyDescent="0.2">
      <c r="A15" s="48"/>
      <c r="B15" s="48"/>
      <c r="C15" s="48"/>
      <c r="D15" s="48"/>
      <c r="E15" s="48"/>
      <c r="F15" s="48"/>
      <c r="G15" s="48"/>
    </row>
    <row r="16" spans="1:7" ht="15" x14ac:dyDescent="0.25">
      <c r="A16" s="54" t="s">
        <v>10</v>
      </c>
    </row>
    <row r="17" spans="1:8" ht="17.25" customHeight="1" thickBot="1" x14ac:dyDescent="0.3">
      <c r="A17" s="55" t="s">
        <v>123</v>
      </c>
      <c r="B17" s="56"/>
      <c r="C17" s="57"/>
      <c r="D17" s="58"/>
      <c r="E17" s="58"/>
      <c r="F17" s="423">
        <f>SUM(F18)</f>
        <v>1015</v>
      </c>
      <c r="G17" s="423"/>
      <c r="H17" s="2"/>
    </row>
    <row r="18" spans="1:8" ht="15.75" thickTop="1" x14ac:dyDescent="0.25">
      <c r="A18" s="52" t="s">
        <v>16</v>
      </c>
      <c r="F18" s="487">
        <f>SUM(F19,F30,F38,F46)</f>
        <v>1015</v>
      </c>
      <c r="G18" s="487"/>
    </row>
    <row r="19" spans="1:8" ht="15" customHeight="1" x14ac:dyDescent="0.2">
      <c r="A19" s="74" t="s">
        <v>208</v>
      </c>
      <c r="F19" s="455">
        <v>695</v>
      </c>
      <c r="G19" s="455"/>
    </row>
    <row r="20" spans="1:8" ht="14.25" customHeight="1" x14ac:dyDescent="0.2">
      <c r="A20" s="415" t="s">
        <v>575</v>
      </c>
      <c r="B20" s="415"/>
      <c r="C20" s="415"/>
      <c r="D20" s="415"/>
      <c r="E20" s="415"/>
      <c r="F20" s="415"/>
      <c r="G20" s="415"/>
    </row>
    <row r="21" spans="1:8" ht="14.25" customHeight="1" x14ac:dyDescent="0.2">
      <c r="A21" s="415"/>
      <c r="B21" s="415"/>
      <c r="C21" s="415"/>
      <c r="D21" s="415"/>
      <c r="E21" s="415"/>
      <c r="F21" s="415"/>
      <c r="G21" s="415"/>
    </row>
    <row r="22" spans="1:8" ht="14.25" customHeight="1" x14ac:dyDescent="0.2">
      <c r="A22" s="415"/>
      <c r="B22" s="415"/>
      <c r="C22" s="415"/>
      <c r="D22" s="415"/>
      <c r="E22" s="415"/>
      <c r="F22" s="415"/>
      <c r="G22" s="415"/>
    </row>
    <row r="23" spans="1:8" ht="14.25" customHeight="1" x14ac:dyDescent="0.2">
      <c r="A23" s="415"/>
      <c r="B23" s="415"/>
      <c r="C23" s="415"/>
      <c r="D23" s="415"/>
      <c r="E23" s="415"/>
      <c r="F23" s="415"/>
      <c r="G23" s="415"/>
    </row>
    <row r="24" spans="1:8" ht="14.25" customHeight="1" x14ac:dyDescent="0.2">
      <c r="A24" s="415"/>
      <c r="B24" s="415"/>
      <c r="C24" s="415"/>
      <c r="D24" s="415"/>
      <c r="E24" s="415"/>
      <c r="F24" s="415"/>
      <c r="G24" s="415"/>
    </row>
    <row r="25" spans="1:8" ht="14.25" customHeight="1" x14ac:dyDescent="0.2">
      <c r="A25" s="415"/>
      <c r="B25" s="415"/>
      <c r="C25" s="415"/>
      <c r="D25" s="415"/>
      <c r="E25" s="415"/>
      <c r="F25" s="415"/>
      <c r="G25" s="415"/>
    </row>
    <row r="26" spans="1:8" ht="14.25" customHeight="1" x14ac:dyDescent="0.2">
      <c r="A26" s="415"/>
      <c r="B26" s="415"/>
      <c r="C26" s="415"/>
      <c r="D26" s="415"/>
      <c r="E26" s="415"/>
      <c r="F26" s="415"/>
      <c r="G26" s="415"/>
    </row>
    <row r="27" spans="1:8" ht="15" customHeight="1" x14ac:dyDescent="0.2">
      <c r="A27" s="415"/>
      <c r="B27" s="415"/>
      <c r="C27" s="415"/>
      <c r="D27" s="415"/>
      <c r="E27" s="415"/>
      <c r="F27" s="415"/>
      <c r="G27" s="415"/>
    </row>
    <row r="28" spans="1:8" ht="43.5" customHeight="1" x14ac:dyDescent="0.2">
      <c r="A28" s="415"/>
      <c r="B28" s="415"/>
      <c r="C28" s="415"/>
      <c r="D28" s="415"/>
      <c r="E28" s="415"/>
      <c r="F28" s="415"/>
      <c r="G28" s="415"/>
    </row>
    <row r="29" spans="1:8" ht="15" customHeight="1" x14ac:dyDescent="0.25">
      <c r="A29" s="52"/>
      <c r="F29" s="67"/>
      <c r="G29" s="68"/>
    </row>
    <row r="30" spans="1:8" ht="15" customHeight="1" x14ac:dyDescent="0.2">
      <c r="A30" s="74" t="s">
        <v>209</v>
      </c>
      <c r="F30" s="455">
        <v>10</v>
      </c>
      <c r="G30" s="455"/>
    </row>
    <row r="31" spans="1:8" ht="15" customHeight="1" x14ac:dyDescent="0.2">
      <c r="A31" s="415" t="s">
        <v>788</v>
      </c>
      <c r="B31" s="415"/>
      <c r="C31" s="415"/>
      <c r="D31" s="415"/>
      <c r="E31" s="415"/>
      <c r="F31" s="415"/>
      <c r="G31" s="415"/>
    </row>
    <row r="32" spans="1:8" ht="15" customHeight="1" x14ac:dyDescent="0.2">
      <c r="A32" s="415"/>
      <c r="B32" s="415"/>
      <c r="C32" s="415"/>
      <c r="D32" s="415"/>
      <c r="E32" s="415"/>
      <c r="F32" s="415"/>
      <c r="G32" s="415"/>
    </row>
    <row r="33" spans="1:7" ht="12.75" customHeight="1" x14ac:dyDescent="0.2">
      <c r="A33" s="415"/>
      <c r="B33" s="415"/>
      <c r="C33" s="415"/>
      <c r="D33" s="415"/>
      <c r="E33" s="415"/>
      <c r="F33" s="415"/>
      <c r="G33" s="415"/>
    </row>
    <row r="34" spans="1:7" ht="15" customHeight="1" x14ac:dyDescent="0.2">
      <c r="A34" s="415"/>
      <c r="B34" s="415"/>
      <c r="C34" s="415"/>
      <c r="D34" s="415"/>
      <c r="E34" s="415"/>
      <c r="F34" s="415"/>
      <c r="G34" s="415"/>
    </row>
    <row r="35" spans="1:7" ht="15" customHeight="1" x14ac:dyDescent="0.2">
      <c r="A35" s="415"/>
      <c r="B35" s="415"/>
      <c r="C35" s="415"/>
      <c r="D35" s="415"/>
      <c r="E35" s="415"/>
      <c r="F35" s="415"/>
      <c r="G35" s="415"/>
    </row>
    <row r="36" spans="1:7" ht="43.5" customHeight="1" x14ac:dyDescent="0.2">
      <c r="A36" s="415"/>
      <c r="B36" s="415"/>
      <c r="C36" s="415"/>
      <c r="D36" s="415"/>
      <c r="E36" s="415"/>
      <c r="F36" s="415"/>
      <c r="G36" s="415"/>
    </row>
    <row r="37" spans="1:7" ht="15.75" customHeight="1" x14ac:dyDescent="0.25">
      <c r="A37" s="75"/>
      <c r="B37" s="75"/>
      <c r="C37" s="75"/>
      <c r="D37" s="75"/>
      <c r="E37" s="75"/>
      <c r="F37" s="75"/>
      <c r="G37" s="75"/>
    </row>
    <row r="38" spans="1:7" ht="15" customHeight="1" x14ac:dyDescent="0.2">
      <c r="A38" s="74" t="s">
        <v>210</v>
      </c>
      <c r="F38" s="455">
        <v>130</v>
      </c>
      <c r="G38" s="455"/>
    </row>
    <row r="39" spans="1:7" ht="15" customHeight="1" x14ac:dyDescent="0.2">
      <c r="A39" s="415" t="s">
        <v>731</v>
      </c>
      <c r="B39" s="415"/>
      <c r="C39" s="415"/>
      <c r="D39" s="415"/>
      <c r="E39" s="415"/>
      <c r="F39" s="415"/>
      <c r="G39" s="415"/>
    </row>
    <row r="40" spans="1:7" ht="15" customHeight="1" x14ac:dyDescent="0.2">
      <c r="A40" s="415"/>
      <c r="B40" s="415"/>
      <c r="C40" s="415"/>
      <c r="D40" s="415"/>
      <c r="E40" s="415"/>
      <c r="F40" s="415"/>
      <c r="G40" s="415"/>
    </row>
    <row r="41" spans="1:7" ht="15" customHeight="1" x14ac:dyDescent="0.2">
      <c r="A41" s="415"/>
      <c r="B41" s="415"/>
      <c r="C41" s="415"/>
      <c r="D41" s="415"/>
      <c r="E41" s="415"/>
      <c r="F41" s="415"/>
      <c r="G41" s="415"/>
    </row>
    <row r="42" spans="1:7" ht="15" customHeight="1" x14ac:dyDescent="0.2">
      <c r="A42" s="415"/>
      <c r="B42" s="415"/>
      <c r="C42" s="415"/>
      <c r="D42" s="415"/>
      <c r="E42" s="415"/>
      <c r="F42" s="415"/>
      <c r="G42" s="415"/>
    </row>
    <row r="43" spans="1:7" ht="24.75" customHeight="1" x14ac:dyDescent="0.2">
      <c r="A43" s="415"/>
      <c r="B43" s="415"/>
      <c r="C43" s="415"/>
      <c r="D43" s="415"/>
      <c r="E43" s="415"/>
      <c r="F43" s="415"/>
      <c r="G43" s="415"/>
    </row>
    <row r="44" spans="1:7" ht="18.75" customHeight="1" x14ac:dyDescent="0.2">
      <c r="A44" s="415"/>
      <c r="B44" s="415"/>
      <c r="C44" s="415"/>
      <c r="D44" s="415"/>
      <c r="E44" s="415"/>
      <c r="F44" s="415"/>
      <c r="G44" s="415"/>
    </row>
    <row r="45" spans="1:7" ht="15.75" customHeight="1" x14ac:dyDescent="0.2">
      <c r="A45" s="185"/>
      <c r="B45" s="185"/>
      <c r="C45" s="185"/>
      <c r="D45" s="185"/>
      <c r="E45" s="185"/>
      <c r="F45" s="185"/>
      <c r="G45" s="185"/>
    </row>
    <row r="46" spans="1:7" ht="15" customHeight="1" x14ac:dyDescent="0.2">
      <c r="A46" s="187" t="s">
        <v>577</v>
      </c>
      <c r="F46" s="455">
        <v>180</v>
      </c>
      <c r="G46" s="455"/>
    </row>
    <row r="47" spans="1:7" ht="12.75" customHeight="1" x14ac:dyDescent="0.2">
      <c r="A47" s="415" t="s">
        <v>576</v>
      </c>
      <c r="B47" s="415"/>
      <c r="C47" s="415"/>
      <c r="D47" s="415"/>
      <c r="E47" s="415"/>
      <c r="F47" s="415"/>
      <c r="G47" s="415"/>
    </row>
    <row r="48" spans="1:7" ht="12.75" customHeight="1" x14ac:dyDescent="0.2">
      <c r="A48" s="415"/>
      <c r="B48" s="415"/>
      <c r="C48" s="415"/>
      <c r="D48" s="415"/>
      <c r="E48" s="415"/>
      <c r="F48" s="415"/>
      <c r="G48" s="415"/>
    </row>
    <row r="49" spans="1:8" ht="12.75" customHeight="1" x14ac:dyDescent="0.2">
      <c r="A49" s="415"/>
      <c r="B49" s="415"/>
      <c r="C49" s="415"/>
      <c r="D49" s="415"/>
      <c r="E49" s="415"/>
      <c r="F49" s="415"/>
      <c r="G49" s="415"/>
    </row>
    <row r="50" spans="1:8" ht="12.75" customHeight="1" x14ac:dyDescent="0.2">
      <c r="A50" s="415"/>
      <c r="B50" s="415"/>
      <c r="C50" s="415"/>
      <c r="D50" s="415"/>
      <c r="E50" s="415"/>
      <c r="F50" s="415"/>
      <c r="G50" s="415"/>
    </row>
    <row r="51" spans="1:8" ht="15.75" customHeight="1" x14ac:dyDescent="0.2">
      <c r="A51" s="415"/>
      <c r="B51" s="415"/>
      <c r="C51" s="415"/>
      <c r="D51" s="415"/>
      <c r="E51" s="415"/>
      <c r="F51" s="415"/>
      <c r="G51" s="415"/>
    </row>
    <row r="52" spans="1:8" ht="15.75" customHeight="1" x14ac:dyDescent="0.2">
      <c r="A52" s="415"/>
      <c r="B52" s="415"/>
      <c r="C52" s="415"/>
      <c r="D52" s="415"/>
      <c r="E52" s="415"/>
      <c r="F52" s="415"/>
      <c r="G52" s="415"/>
    </row>
    <row r="53" spans="1:8" ht="15.75" customHeight="1" x14ac:dyDescent="0.2">
      <c r="A53" s="415"/>
      <c r="B53" s="415"/>
      <c r="C53" s="415"/>
      <c r="D53" s="415"/>
      <c r="E53" s="415"/>
      <c r="F53" s="415"/>
      <c r="G53" s="415"/>
    </row>
    <row r="54" spans="1:8" ht="15.75" customHeight="1" x14ac:dyDescent="0.2">
      <c r="A54" s="415"/>
      <c r="B54" s="415"/>
      <c r="C54" s="415"/>
      <c r="D54" s="415"/>
      <c r="E54" s="415"/>
      <c r="F54" s="415"/>
      <c r="G54" s="415"/>
    </row>
    <row r="55" spans="1:8" ht="15.75" customHeight="1" x14ac:dyDescent="0.2">
      <c r="A55" s="415"/>
      <c r="B55" s="415"/>
      <c r="C55" s="415"/>
      <c r="D55" s="415"/>
      <c r="E55" s="415"/>
      <c r="F55" s="415"/>
      <c r="G55" s="415"/>
    </row>
    <row r="56" spans="1:8" ht="15.75" customHeight="1" x14ac:dyDescent="0.2">
      <c r="A56" s="415"/>
      <c r="B56" s="415"/>
      <c r="C56" s="415"/>
      <c r="D56" s="415"/>
      <c r="E56" s="415"/>
      <c r="F56" s="415"/>
      <c r="G56" s="415"/>
    </row>
    <row r="57" spans="1:8" ht="41.25" customHeight="1" x14ac:dyDescent="0.2">
      <c r="A57" s="415"/>
      <c r="B57" s="415"/>
      <c r="C57" s="415"/>
      <c r="D57" s="415"/>
      <c r="E57" s="415"/>
      <c r="F57" s="415"/>
      <c r="G57" s="415"/>
    </row>
    <row r="58" spans="1:8" ht="15.75" customHeight="1" x14ac:dyDescent="0.25">
      <c r="A58" s="186"/>
      <c r="B58" s="186"/>
      <c r="C58" s="186"/>
      <c r="D58" s="186"/>
      <c r="E58" s="186"/>
      <c r="F58" s="186"/>
      <c r="G58" s="186"/>
    </row>
    <row r="59" spans="1:8" ht="15.75" customHeight="1" thickBot="1" x14ac:dyDescent="0.3">
      <c r="A59" s="55" t="s">
        <v>124</v>
      </c>
      <c r="B59" s="56"/>
      <c r="C59" s="57"/>
      <c r="D59" s="58"/>
      <c r="E59" s="58"/>
      <c r="F59" s="423">
        <f>SUM(F60)</f>
        <v>280</v>
      </c>
      <c r="G59" s="423"/>
      <c r="H59" s="2"/>
    </row>
    <row r="60" spans="1:8" ht="15.75" customHeight="1" thickTop="1" x14ac:dyDescent="0.25">
      <c r="A60" s="52" t="s">
        <v>16</v>
      </c>
      <c r="F60" s="487">
        <f>SUM(F61,F68,F76,F86,F90)</f>
        <v>280</v>
      </c>
      <c r="G60" s="487"/>
    </row>
    <row r="61" spans="1:8" ht="15" customHeight="1" x14ac:dyDescent="0.2">
      <c r="A61" s="74" t="s">
        <v>262</v>
      </c>
      <c r="F61" s="455">
        <v>100</v>
      </c>
      <c r="G61" s="455"/>
    </row>
    <row r="62" spans="1:8" ht="14.25" customHeight="1" x14ac:dyDescent="0.2">
      <c r="A62" s="415" t="s">
        <v>578</v>
      </c>
      <c r="B62" s="415"/>
      <c r="C62" s="415"/>
      <c r="D62" s="415"/>
      <c r="E62" s="415"/>
      <c r="F62" s="415"/>
      <c r="G62" s="415"/>
    </row>
    <row r="63" spans="1:8" x14ac:dyDescent="0.2">
      <c r="A63" s="415"/>
      <c r="B63" s="415"/>
      <c r="C63" s="415"/>
      <c r="D63" s="415"/>
      <c r="E63" s="415"/>
      <c r="F63" s="415"/>
      <c r="G63" s="415"/>
    </row>
    <row r="64" spans="1:8" x14ac:dyDescent="0.2">
      <c r="A64" s="415"/>
      <c r="B64" s="415"/>
      <c r="C64" s="415"/>
      <c r="D64" s="415"/>
      <c r="E64" s="415"/>
      <c r="F64" s="415"/>
      <c r="G64" s="415"/>
    </row>
    <row r="65" spans="1:7" x14ac:dyDescent="0.2">
      <c r="A65" s="415"/>
      <c r="B65" s="415"/>
      <c r="C65" s="415"/>
      <c r="D65" s="415"/>
      <c r="E65" s="415"/>
      <c r="F65" s="415"/>
      <c r="G65" s="415"/>
    </row>
    <row r="66" spans="1:7" ht="15.75" customHeight="1" x14ac:dyDescent="0.2">
      <c r="A66" s="239"/>
      <c r="B66" s="239"/>
      <c r="C66" s="239"/>
      <c r="D66" s="239"/>
      <c r="E66" s="239"/>
      <c r="F66" s="239"/>
      <c r="G66" s="239"/>
    </row>
    <row r="67" spans="1:7" ht="15" customHeight="1" x14ac:dyDescent="0.25">
      <c r="A67" s="412" t="s">
        <v>157</v>
      </c>
      <c r="B67" s="412"/>
      <c r="C67" s="412"/>
      <c r="D67" s="412"/>
      <c r="E67" s="412"/>
      <c r="F67" s="67"/>
      <c r="G67" s="68"/>
    </row>
    <row r="68" spans="1:7" x14ac:dyDescent="0.2">
      <c r="A68" s="412"/>
      <c r="B68" s="412"/>
      <c r="C68" s="412"/>
      <c r="D68" s="412"/>
      <c r="E68" s="412"/>
      <c r="F68" s="455">
        <f>60-30</f>
        <v>30</v>
      </c>
      <c r="G68" s="455"/>
    </row>
    <row r="69" spans="1:7" ht="14.25" customHeight="1" x14ac:dyDescent="0.2">
      <c r="A69" s="415" t="s">
        <v>579</v>
      </c>
      <c r="B69" s="415"/>
      <c r="C69" s="415"/>
      <c r="D69" s="415"/>
      <c r="E69" s="415"/>
      <c r="F69" s="415"/>
      <c r="G69" s="415"/>
    </row>
    <row r="70" spans="1:7" ht="14.25" customHeight="1" x14ac:dyDescent="0.2">
      <c r="A70" s="415"/>
      <c r="B70" s="415"/>
      <c r="C70" s="415"/>
      <c r="D70" s="415"/>
      <c r="E70" s="415"/>
      <c r="F70" s="415"/>
      <c r="G70" s="415"/>
    </row>
    <row r="71" spans="1:7" ht="15.75" customHeight="1" x14ac:dyDescent="0.2">
      <c r="A71" s="415"/>
      <c r="B71" s="415"/>
      <c r="C71" s="415"/>
      <c r="D71" s="415"/>
      <c r="E71" s="415"/>
      <c r="F71" s="415"/>
      <c r="G71" s="415"/>
    </row>
    <row r="72" spans="1:7" ht="15.75" customHeight="1" x14ac:dyDescent="0.2">
      <c r="A72" s="415"/>
      <c r="B72" s="415"/>
      <c r="C72" s="415"/>
      <c r="D72" s="415"/>
      <c r="E72" s="415"/>
      <c r="F72" s="415"/>
      <c r="G72" s="415"/>
    </row>
    <row r="73" spans="1:7" ht="15.75" customHeight="1" x14ac:dyDescent="0.2">
      <c r="A73" s="415"/>
      <c r="B73" s="415"/>
      <c r="C73" s="415"/>
      <c r="D73" s="415"/>
      <c r="E73" s="415"/>
      <c r="F73" s="415"/>
      <c r="G73" s="415"/>
    </row>
    <row r="74" spans="1:7" ht="24.75" customHeight="1" x14ac:dyDescent="0.2">
      <c r="A74" s="415"/>
      <c r="B74" s="415"/>
      <c r="C74" s="415"/>
      <c r="D74" s="415"/>
      <c r="E74" s="415"/>
      <c r="F74" s="415"/>
      <c r="G74" s="415"/>
    </row>
    <row r="75" spans="1:7" ht="15.75" customHeight="1" x14ac:dyDescent="0.25">
      <c r="A75" s="52"/>
      <c r="F75" s="67"/>
      <c r="G75" s="68"/>
    </row>
    <row r="76" spans="1:7" ht="15.75" customHeight="1" x14ac:dyDescent="0.2">
      <c r="A76" s="74" t="s">
        <v>150</v>
      </c>
      <c r="F76" s="455">
        <v>30</v>
      </c>
      <c r="G76" s="455"/>
    </row>
    <row r="77" spans="1:7" ht="15.75" customHeight="1" x14ac:dyDescent="0.2">
      <c r="A77" s="415" t="s">
        <v>580</v>
      </c>
      <c r="B77" s="415"/>
      <c r="C77" s="415"/>
      <c r="D77" s="415"/>
      <c r="E77" s="415"/>
      <c r="F77" s="415"/>
      <c r="G77" s="415"/>
    </row>
    <row r="78" spans="1:7" ht="15.75" customHeight="1" x14ac:dyDescent="0.2">
      <c r="A78" s="415"/>
      <c r="B78" s="415"/>
      <c r="C78" s="415"/>
      <c r="D78" s="415"/>
      <c r="E78" s="415"/>
      <c r="F78" s="415"/>
      <c r="G78" s="415"/>
    </row>
    <row r="79" spans="1:7" ht="15.75" customHeight="1" x14ac:dyDescent="0.2">
      <c r="A79" s="415"/>
      <c r="B79" s="415"/>
      <c r="C79" s="415"/>
      <c r="D79" s="415"/>
      <c r="E79" s="415"/>
      <c r="F79" s="415"/>
      <c r="G79" s="415"/>
    </row>
    <row r="80" spans="1:7" ht="15.75" customHeight="1" x14ac:dyDescent="0.2">
      <c r="A80" s="415"/>
      <c r="B80" s="415"/>
      <c r="C80" s="415"/>
      <c r="D80" s="415"/>
      <c r="E80" s="415"/>
      <c r="F80" s="415"/>
      <c r="G80" s="415"/>
    </row>
    <row r="81" spans="1:7" ht="15.75" customHeight="1" x14ac:dyDescent="0.2">
      <c r="A81" s="415"/>
      <c r="B81" s="415"/>
      <c r="C81" s="415"/>
      <c r="D81" s="415"/>
      <c r="E81" s="415"/>
      <c r="F81" s="415"/>
      <c r="G81" s="415"/>
    </row>
    <row r="82" spans="1:7" ht="15.75" customHeight="1" x14ac:dyDescent="0.2">
      <c r="A82" s="415"/>
      <c r="B82" s="415"/>
      <c r="C82" s="415"/>
      <c r="D82" s="415"/>
      <c r="E82" s="415"/>
      <c r="F82" s="415"/>
      <c r="G82" s="415"/>
    </row>
    <row r="83" spans="1:7" ht="20.25" customHeight="1" x14ac:dyDescent="0.2">
      <c r="A83" s="415"/>
      <c r="B83" s="415"/>
      <c r="C83" s="415"/>
      <c r="D83" s="415"/>
      <c r="E83" s="415"/>
      <c r="F83" s="415"/>
      <c r="G83" s="415"/>
    </row>
    <row r="84" spans="1:7" ht="15.75" customHeight="1" x14ac:dyDescent="0.2">
      <c r="A84" s="279"/>
      <c r="B84" s="279"/>
      <c r="C84" s="279"/>
      <c r="D84" s="279"/>
      <c r="E84" s="279"/>
      <c r="F84" s="279"/>
      <c r="G84" s="279"/>
    </row>
    <row r="85" spans="1:7" ht="15.75" customHeight="1" x14ac:dyDescent="0.2">
      <c r="A85" s="488" t="s">
        <v>151</v>
      </c>
      <c r="B85" s="488"/>
      <c r="C85" s="488"/>
      <c r="D85" s="488"/>
      <c r="E85" s="488"/>
      <c r="F85" s="70"/>
      <c r="G85" s="70"/>
    </row>
    <row r="86" spans="1:7" ht="15.75" customHeight="1" x14ac:dyDescent="0.2">
      <c r="A86" s="488"/>
      <c r="B86" s="488"/>
      <c r="C86" s="488"/>
      <c r="D86" s="488"/>
      <c r="E86" s="488"/>
      <c r="F86" s="455">
        <v>80</v>
      </c>
      <c r="G86" s="455"/>
    </row>
    <row r="87" spans="1:7" ht="15.75" customHeight="1" x14ac:dyDescent="0.2">
      <c r="A87" s="415" t="s">
        <v>152</v>
      </c>
      <c r="B87" s="415"/>
      <c r="C87" s="415"/>
      <c r="D87" s="415"/>
      <c r="E87" s="415"/>
      <c r="F87" s="415"/>
      <c r="G87" s="415"/>
    </row>
    <row r="88" spans="1:7" ht="28.5" customHeight="1" x14ac:dyDescent="0.2">
      <c r="A88" s="415"/>
      <c r="B88" s="415"/>
      <c r="C88" s="415"/>
      <c r="D88" s="415"/>
      <c r="E88" s="415"/>
      <c r="F88" s="415"/>
      <c r="G88" s="415"/>
    </row>
    <row r="89" spans="1:7" ht="15.75" customHeight="1" x14ac:dyDescent="0.2">
      <c r="A89" s="70"/>
      <c r="B89" s="70"/>
      <c r="C89" s="70"/>
      <c r="D89" s="70"/>
      <c r="E89" s="70"/>
      <c r="F89" s="70"/>
      <c r="G89" s="70"/>
    </row>
    <row r="90" spans="1:7" ht="30.75" customHeight="1" x14ac:dyDescent="0.2">
      <c r="A90" s="460" t="s">
        <v>153</v>
      </c>
      <c r="B90" s="460"/>
      <c r="C90" s="460"/>
      <c r="D90" s="460"/>
      <c r="E90" s="460"/>
      <c r="F90" s="455">
        <v>40</v>
      </c>
      <c r="G90" s="455"/>
    </row>
    <row r="91" spans="1:7" ht="15.75" customHeight="1" x14ac:dyDescent="0.2">
      <c r="A91" s="415" t="s">
        <v>581</v>
      </c>
      <c r="B91" s="415"/>
      <c r="C91" s="415"/>
      <c r="D91" s="415"/>
      <c r="E91" s="415"/>
      <c r="F91" s="415"/>
      <c r="G91" s="415"/>
    </row>
    <row r="92" spans="1:7" ht="15" customHeight="1" x14ac:dyDescent="0.2">
      <c r="A92" s="415"/>
      <c r="B92" s="415"/>
      <c r="C92" s="415"/>
      <c r="D92" s="415"/>
      <c r="E92" s="415"/>
      <c r="F92" s="415"/>
      <c r="G92" s="415"/>
    </row>
    <row r="93" spans="1:7" ht="15" customHeight="1" x14ac:dyDescent="0.2">
      <c r="A93" s="415"/>
      <c r="B93" s="415"/>
      <c r="C93" s="415"/>
      <c r="D93" s="415"/>
      <c r="E93" s="415"/>
      <c r="F93" s="415"/>
      <c r="G93" s="415"/>
    </row>
    <row r="94" spans="1:7" ht="15" customHeight="1" x14ac:dyDescent="0.2">
      <c r="A94" s="415"/>
      <c r="B94" s="415"/>
      <c r="C94" s="415"/>
      <c r="D94" s="415"/>
      <c r="E94" s="415"/>
      <c r="F94" s="415"/>
      <c r="G94" s="415"/>
    </row>
    <row r="95" spans="1:7" ht="15" customHeight="1" x14ac:dyDescent="0.2">
      <c r="A95" s="415"/>
      <c r="B95" s="415"/>
      <c r="C95" s="415"/>
      <c r="D95" s="415"/>
      <c r="E95" s="415"/>
      <c r="F95" s="415"/>
      <c r="G95" s="415"/>
    </row>
    <row r="96" spans="1:7" ht="15" customHeight="1" x14ac:dyDescent="0.2">
      <c r="A96" s="415"/>
      <c r="B96" s="415"/>
      <c r="C96" s="415"/>
      <c r="D96" s="415"/>
      <c r="E96" s="415"/>
      <c r="F96" s="415"/>
      <c r="G96" s="415"/>
    </row>
    <row r="97" spans="1:8" ht="39" customHeight="1" x14ac:dyDescent="0.2">
      <c r="A97" s="415"/>
      <c r="B97" s="415"/>
      <c r="C97" s="415"/>
      <c r="D97" s="415"/>
      <c r="E97" s="415"/>
      <c r="F97" s="415"/>
      <c r="G97" s="415"/>
    </row>
    <row r="98" spans="1:8" ht="16.5" customHeight="1" x14ac:dyDescent="0.25">
      <c r="A98" s="52"/>
      <c r="F98" s="67"/>
      <c r="G98" s="68"/>
    </row>
    <row r="99" spans="1:8" ht="17.25" customHeight="1" thickBot="1" x14ac:dyDescent="0.3">
      <c r="A99" s="55" t="s">
        <v>125</v>
      </c>
      <c r="B99" s="56"/>
      <c r="C99" s="57"/>
      <c r="D99" s="58"/>
      <c r="E99" s="58"/>
      <c r="F99" s="423">
        <f>SUM(F100,F105,F117,F154)</f>
        <v>672</v>
      </c>
      <c r="G99" s="423"/>
      <c r="H99" s="2"/>
    </row>
    <row r="100" spans="1:8" ht="15.75" thickTop="1" x14ac:dyDescent="0.25">
      <c r="A100" s="52" t="s">
        <v>14</v>
      </c>
      <c r="F100" s="487">
        <v>50</v>
      </c>
      <c r="G100" s="487"/>
    </row>
    <row r="101" spans="1:8" ht="15" customHeight="1" x14ac:dyDescent="0.25">
      <c r="A101" s="74" t="s">
        <v>212</v>
      </c>
      <c r="F101" s="67"/>
      <c r="G101" s="68"/>
    </row>
    <row r="102" spans="1:8" ht="15" customHeight="1" x14ac:dyDescent="0.2">
      <c r="A102" s="415" t="s">
        <v>211</v>
      </c>
      <c r="B102" s="415"/>
      <c r="C102" s="415"/>
      <c r="D102" s="415"/>
      <c r="E102" s="415"/>
      <c r="F102" s="415"/>
      <c r="G102" s="415"/>
    </row>
    <row r="103" spans="1:8" ht="15" customHeight="1" x14ac:dyDescent="0.2">
      <c r="A103" s="415"/>
      <c r="B103" s="415"/>
      <c r="C103" s="415"/>
      <c r="D103" s="415"/>
      <c r="E103" s="415"/>
      <c r="F103" s="415"/>
      <c r="G103" s="415"/>
    </row>
    <row r="104" spans="1:8" ht="15.75" customHeight="1" x14ac:dyDescent="0.25">
      <c r="A104" s="52"/>
      <c r="F104" s="67"/>
      <c r="G104" s="68"/>
    </row>
    <row r="105" spans="1:8" s="30" customFormat="1" ht="17.25" customHeight="1" x14ac:dyDescent="0.25">
      <c r="A105" s="28" t="s">
        <v>148</v>
      </c>
      <c r="B105" s="126"/>
      <c r="C105" s="124"/>
      <c r="D105" s="123"/>
      <c r="E105" s="123"/>
      <c r="F105" s="413">
        <f>416-44</f>
        <v>372</v>
      </c>
      <c r="G105" s="413"/>
      <c r="H105" s="39"/>
    </row>
    <row r="106" spans="1:8" s="30" customFormat="1" ht="15" customHeight="1" x14ac:dyDescent="0.2">
      <c r="A106" s="476" t="s">
        <v>154</v>
      </c>
      <c r="B106" s="476"/>
      <c r="C106" s="476"/>
      <c r="D106" s="476"/>
      <c r="E106" s="476"/>
      <c r="F106" s="476"/>
      <c r="G106" s="476"/>
      <c r="H106" s="39"/>
    </row>
    <row r="107" spans="1:8" s="30" customFormat="1" ht="30.75" customHeight="1" x14ac:dyDescent="0.2">
      <c r="A107" s="434" t="s">
        <v>582</v>
      </c>
      <c r="B107" s="434"/>
      <c r="C107" s="434"/>
      <c r="D107" s="434"/>
      <c r="E107" s="434"/>
      <c r="F107" s="434"/>
      <c r="G107" s="434"/>
      <c r="H107" s="39"/>
    </row>
    <row r="108" spans="1:8" s="30" customFormat="1" ht="17.25" customHeight="1" x14ac:dyDescent="0.2">
      <c r="A108" s="434"/>
      <c r="B108" s="434"/>
      <c r="C108" s="434"/>
      <c r="D108" s="434"/>
      <c r="E108" s="434"/>
      <c r="F108" s="434"/>
      <c r="G108" s="434"/>
      <c r="H108" s="39"/>
    </row>
    <row r="109" spans="1:8" s="30" customFormat="1" ht="17.25" customHeight="1" x14ac:dyDescent="0.2">
      <c r="A109" s="434"/>
      <c r="B109" s="434"/>
      <c r="C109" s="434"/>
      <c r="D109" s="434"/>
      <c r="E109" s="434"/>
      <c r="F109" s="434"/>
      <c r="G109" s="434"/>
      <c r="H109" s="39"/>
    </row>
    <row r="110" spans="1:8" s="30" customFormat="1" ht="17.25" customHeight="1" x14ac:dyDescent="0.2">
      <c r="A110" s="434"/>
      <c r="B110" s="434"/>
      <c r="C110" s="434"/>
      <c r="D110" s="434"/>
      <c r="E110" s="434"/>
      <c r="F110" s="434"/>
      <c r="G110" s="434"/>
      <c r="H110" s="39"/>
    </row>
    <row r="111" spans="1:8" s="30" customFormat="1" ht="17.25" customHeight="1" x14ac:dyDescent="0.2">
      <c r="A111" s="434"/>
      <c r="B111" s="434"/>
      <c r="C111" s="434"/>
      <c r="D111" s="434"/>
      <c r="E111" s="434"/>
      <c r="F111" s="434"/>
      <c r="G111" s="434"/>
      <c r="H111" s="39"/>
    </row>
    <row r="112" spans="1:8" s="30" customFormat="1" ht="17.25" customHeight="1" x14ac:dyDescent="0.2">
      <c r="A112" s="434"/>
      <c r="B112" s="434"/>
      <c r="C112" s="434"/>
      <c r="D112" s="434"/>
      <c r="E112" s="434"/>
      <c r="F112" s="434"/>
      <c r="G112" s="434"/>
      <c r="H112" s="39"/>
    </row>
    <row r="113" spans="1:8" s="30" customFormat="1" ht="17.25" customHeight="1" x14ac:dyDescent="0.2">
      <c r="A113" s="434"/>
      <c r="B113" s="434"/>
      <c r="C113" s="434"/>
      <c r="D113" s="434"/>
      <c r="E113" s="434"/>
      <c r="F113" s="434"/>
      <c r="G113" s="434"/>
      <c r="H113" s="39"/>
    </row>
    <row r="114" spans="1:8" s="30" customFormat="1" ht="17.25" customHeight="1" x14ac:dyDescent="0.2">
      <c r="A114" s="434"/>
      <c r="B114" s="434"/>
      <c r="C114" s="434"/>
      <c r="D114" s="434"/>
      <c r="E114" s="434"/>
      <c r="F114" s="434"/>
      <c r="G114" s="434"/>
      <c r="H114" s="39"/>
    </row>
    <row r="115" spans="1:8" s="30" customFormat="1" ht="111.75" customHeight="1" x14ac:dyDescent="0.2">
      <c r="A115" s="434"/>
      <c r="B115" s="434"/>
      <c r="C115" s="434"/>
      <c r="D115" s="434"/>
      <c r="E115" s="434"/>
      <c r="F115" s="434"/>
      <c r="G115" s="434"/>
      <c r="H115" s="39"/>
    </row>
    <row r="116" spans="1:8" s="30" customFormat="1" ht="15.75" customHeight="1" x14ac:dyDescent="0.25">
      <c r="A116" s="125"/>
      <c r="B116" s="126"/>
      <c r="C116" s="124"/>
      <c r="D116" s="123"/>
      <c r="E116" s="123"/>
      <c r="F116" s="127"/>
      <c r="G116" s="127"/>
      <c r="H116" s="39"/>
    </row>
    <row r="117" spans="1:8" ht="15" x14ac:dyDescent="0.25">
      <c r="A117" s="52" t="s">
        <v>16</v>
      </c>
      <c r="F117" s="413">
        <f>SUM(F118,F128,F136,F143)</f>
        <v>200</v>
      </c>
      <c r="G117" s="413"/>
      <c r="H117" s="2"/>
    </row>
    <row r="118" spans="1:8" s="30" customFormat="1" ht="15" customHeight="1" x14ac:dyDescent="0.2">
      <c r="A118" s="118" t="s">
        <v>155</v>
      </c>
      <c r="B118" s="126"/>
      <c r="C118" s="124"/>
      <c r="D118" s="123"/>
      <c r="E118" s="123"/>
      <c r="F118" s="455">
        <f>60-40</f>
        <v>20</v>
      </c>
      <c r="G118" s="455"/>
      <c r="H118" s="39"/>
    </row>
    <row r="119" spans="1:8" ht="14.25" customHeight="1" x14ac:dyDescent="0.2">
      <c r="A119" s="415" t="s">
        <v>583</v>
      </c>
      <c r="B119" s="415"/>
      <c r="C119" s="415"/>
      <c r="D119" s="415"/>
      <c r="E119" s="415"/>
      <c r="F119" s="415"/>
      <c r="G119" s="415"/>
    </row>
    <row r="120" spans="1:8" ht="14.25" customHeight="1" x14ac:dyDescent="0.2">
      <c r="A120" s="415"/>
      <c r="B120" s="415"/>
      <c r="C120" s="415"/>
      <c r="D120" s="415"/>
      <c r="E120" s="415"/>
      <c r="F120" s="415"/>
      <c r="G120" s="415"/>
    </row>
    <row r="121" spans="1:8" ht="14.25" customHeight="1" x14ac:dyDescent="0.2">
      <c r="A121" s="415"/>
      <c r="B121" s="415"/>
      <c r="C121" s="415"/>
      <c r="D121" s="415"/>
      <c r="E121" s="415"/>
      <c r="F121" s="415"/>
      <c r="G121" s="415"/>
    </row>
    <row r="122" spans="1:8" ht="14.25" customHeight="1" x14ac:dyDescent="0.2">
      <c r="A122" s="415"/>
      <c r="B122" s="415"/>
      <c r="C122" s="415"/>
      <c r="D122" s="415"/>
      <c r="E122" s="415"/>
      <c r="F122" s="415"/>
      <c r="G122" s="415"/>
    </row>
    <row r="123" spans="1:8" ht="14.25" customHeight="1" x14ac:dyDescent="0.2">
      <c r="A123" s="415"/>
      <c r="B123" s="415"/>
      <c r="C123" s="415"/>
      <c r="D123" s="415"/>
      <c r="E123" s="415"/>
      <c r="F123" s="415"/>
      <c r="G123" s="415"/>
    </row>
    <row r="124" spans="1:8" ht="14.25" customHeight="1" x14ac:dyDescent="0.2">
      <c r="A124" s="415"/>
      <c r="B124" s="415"/>
      <c r="C124" s="415"/>
      <c r="D124" s="415"/>
      <c r="E124" s="415"/>
      <c r="F124" s="415"/>
      <c r="G124" s="415"/>
    </row>
    <row r="125" spans="1:8" ht="14.25" customHeight="1" x14ac:dyDescent="0.2">
      <c r="A125" s="415"/>
      <c r="B125" s="415"/>
      <c r="C125" s="415"/>
      <c r="D125" s="415"/>
      <c r="E125" s="415"/>
      <c r="F125" s="415"/>
      <c r="G125" s="415"/>
    </row>
    <row r="126" spans="1:8" ht="29.25" customHeight="1" x14ac:dyDescent="0.2">
      <c r="A126" s="415"/>
      <c r="B126" s="415"/>
      <c r="C126" s="415"/>
      <c r="D126" s="415"/>
      <c r="E126" s="415"/>
      <c r="F126" s="415"/>
      <c r="G126" s="415"/>
    </row>
    <row r="127" spans="1:8" ht="15.75" customHeight="1" x14ac:dyDescent="0.2">
      <c r="A127" s="69"/>
      <c r="B127" s="69"/>
      <c r="C127" s="69"/>
      <c r="D127" s="69"/>
      <c r="E127" s="69"/>
      <c r="F127" s="69"/>
      <c r="G127" s="69"/>
    </row>
    <row r="128" spans="1:8" s="30" customFormat="1" ht="29.25" customHeight="1" x14ac:dyDescent="0.2">
      <c r="A128" s="454" t="s">
        <v>213</v>
      </c>
      <c r="B128" s="454"/>
      <c r="C128" s="454"/>
      <c r="D128" s="454"/>
      <c r="E128" s="454"/>
      <c r="F128" s="455">
        <v>10</v>
      </c>
      <c r="G128" s="455"/>
      <c r="H128" s="39"/>
    </row>
    <row r="129" spans="1:8" ht="14.25" customHeight="1" x14ac:dyDescent="0.2">
      <c r="A129" s="415" t="s">
        <v>584</v>
      </c>
      <c r="B129" s="415"/>
      <c r="C129" s="415"/>
      <c r="D129" s="415"/>
      <c r="E129" s="415"/>
      <c r="F129" s="415"/>
      <c r="G129" s="415"/>
    </row>
    <row r="130" spans="1:8" ht="14.25" customHeight="1" x14ac:dyDescent="0.2">
      <c r="A130" s="415"/>
      <c r="B130" s="415"/>
      <c r="C130" s="415"/>
      <c r="D130" s="415"/>
      <c r="E130" s="415"/>
      <c r="F130" s="415"/>
      <c r="G130" s="415"/>
    </row>
    <row r="131" spans="1:8" ht="14.25" customHeight="1" x14ac:dyDescent="0.2">
      <c r="A131" s="415"/>
      <c r="B131" s="415"/>
      <c r="C131" s="415"/>
      <c r="D131" s="415"/>
      <c r="E131" s="415"/>
      <c r="F131" s="415"/>
      <c r="G131" s="415"/>
    </row>
    <row r="132" spans="1:8" ht="14.25" customHeight="1" x14ac:dyDescent="0.2">
      <c r="A132" s="415"/>
      <c r="B132" s="415"/>
      <c r="C132" s="415"/>
      <c r="D132" s="415"/>
      <c r="E132" s="415"/>
      <c r="F132" s="415"/>
      <c r="G132" s="415"/>
    </row>
    <row r="133" spans="1:8" ht="14.25" customHeight="1" x14ac:dyDescent="0.2">
      <c r="A133" s="415"/>
      <c r="B133" s="415"/>
      <c r="C133" s="415"/>
      <c r="D133" s="415"/>
      <c r="E133" s="415"/>
      <c r="F133" s="415"/>
      <c r="G133" s="415"/>
    </row>
    <row r="134" spans="1:8" ht="30.75" customHeight="1" x14ac:dyDescent="0.2">
      <c r="A134" s="415"/>
      <c r="B134" s="415"/>
      <c r="C134" s="415"/>
      <c r="D134" s="415"/>
      <c r="E134" s="415"/>
      <c r="F134" s="415"/>
      <c r="G134" s="415"/>
    </row>
    <row r="135" spans="1:8" ht="5.0999999999999996" customHeight="1" x14ac:dyDescent="0.2">
      <c r="A135" s="69"/>
      <c r="B135" s="69"/>
      <c r="C135" s="69"/>
      <c r="D135" s="69"/>
      <c r="E135" s="69"/>
      <c r="F135" s="69"/>
      <c r="G135" s="69"/>
    </row>
    <row r="136" spans="1:8" s="30" customFormat="1" ht="15" customHeight="1" x14ac:dyDescent="0.2">
      <c r="A136" s="118" t="s">
        <v>156</v>
      </c>
      <c r="B136" s="126"/>
      <c r="C136" s="124"/>
      <c r="D136" s="123"/>
      <c r="E136" s="123"/>
      <c r="F136" s="455">
        <v>90</v>
      </c>
      <c r="G136" s="455"/>
      <c r="H136" s="39"/>
    </row>
    <row r="137" spans="1:8" ht="14.25" customHeight="1" x14ac:dyDescent="0.2">
      <c r="A137" s="415" t="s">
        <v>585</v>
      </c>
      <c r="B137" s="415"/>
      <c r="C137" s="415"/>
      <c r="D137" s="415"/>
      <c r="E137" s="415"/>
      <c r="F137" s="415"/>
      <c r="G137" s="415"/>
    </row>
    <row r="138" spans="1:8" ht="14.25" customHeight="1" x14ac:dyDescent="0.2">
      <c r="A138" s="415"/>
      <c r="B138" s="415"/>
      <c r="C138" s="415"/>
      <c r="D138" s="415"/>
      <c r="E138" s="415"/>
      <c r="F138" s="415"/>
      <c r="G138" s="415"/>
    </row>
    <row r="139" spans="1:8" ht="14.25" customHeight="1" x14ac:dyDescent="0.2">
      <c r="A139" s="415"/>
      <c r="B139" s="415"/>
      <c r="C139" s="415"/>
      <c r="D139" s="415"/>
      <c r="E139" s="415"/>
      <c r="F139" s="415"/>
      <c r="G139" s="415"/>
    </row>
    <row r="140" spans="1:8" ht="14.25" customHeight="1" x14ac:dyDescent="0.2">
      <c r="A140" s="415"/>
      <c r="B140" s="415"/>
      <c r="C140" s="415"/>
      <c r="D140" s="415"/>
      <c r="E140" s="415"/>
      <c r="F140" s="415"/>
      <c r="G140" s="415"/>
    </row>
    <row r="141" spans="1:8" ht="16.5" customHeight="1" x14ac:dyDescent="0.2">
      <c r="A141" s="415"/>
      <c r="B141" s="415"/>
      <c r="C141" s="415"/>
      <c r="D141" s="415"/>
      <c r="E141" s="415"/>
      <c r="F141" s="415"/>
      <c r="G141" s="415"/>
    </row>
    <row r="142" spans="1:8" ht="15.75" customHeight="1" x14ac:dyDescent="0.2">
      <c r="A142" s="69"/>
      <c r="B142" s="69"/>
      <c r="C142" s="69"/>
      <c r="D142" s="69"/>
      <c r="E142" s="69"/>
      <c r="F142" s="69"/>
      <c r="G142" s="69"/>
    </row>
    <row r="143" spans="1:8" s="30" customFormat="1" ht="15" customHeight="1" x14ac:dyDescent="0.2">
      <c r="A143" s="118" t="s">
        <v>194</v>
      </c>
      <c r="B143" s="126"/>
      <c r="C143" s="124"/>
      <c r="D143" s="123"/>
      <c r="E143" s="123"/>
      <c r="F143" s="455">
        <v>80</v>
      </c>
      <c r="G143" s="455"/>
      <c r="H143" s="39"/>
    </row>
    <row r="144" spans="1:8" ht="14.25" customHeight="1" x14ac:dyDescent="0.2">
      <c r="A144" s="415" t="s">
        <v>764</v>
      </c>
      <c r="B144" s="415"/>
      <c r="C144" s="415"/>
      <c r="D144" s="415"/>
      <c r="E144" s="415"/>
      <c r="F144" s="415"/>
      <c r="G144" s="415"/>
    </row>
    <row r="145" spans="1:8" ht="14.25" customHeight="1" x14ac:dyDescent="0.2">
      <c r="A145" s="415"/>
      <c r="B145" s="415"/>
      <c r="C145" s="415"/>
      <c r="D145" s="415"/>
      <c r="E145" s="415"/>
      <c r="F145" s="415"/>
      <c r="G145" s="415"/>
    </row>
    <row r="146" spans="1:8" ht="14.25" customHeight="1" x14ac:dyDescent="0.2">
      <c r="A146" s="415"/>
      <c r="B146" s="415"/>
      <c r="C146" s="415"/>
      <c r="D146" s="415"/>
      <c r="E146" s="415"/>
      <c r="F146" s="415"/>
      <c r="G146" s="415"/>
    </row>
    <row r="147" spans="1:8" ht="14.25" customHeight="1" x14ac:dyDescent="0.2">
      <c r="A147" s="415"/>
      <c r="B147" s="415"/>
      <c r="C147" s="415"/>
      <c r="D147" s="415"/>
      <c r="E147" s="415"/>
      <c r="F147" s="415"/>
      <c r="G147" s="415"/>
    </row>
    <row r="148" spans="1:8" ht="14.25" customHeight="1" x14ac:dyDescent="0.2">
      <c r="A148" s="415"/>
      <c r="B148" s="415"/>
      <c r="C148" s="415"/>
      <c r="D148" s="415"/>
      <c r="E148" s="415"/>
      <c r="F148" s="415"/>
      <c r="G148" s="415"/>
    </row>
    <row r="149" spans="1:8" ht="14.25" customHeight="1" x14ac:dyDescent="0.2">
      <c r="A149" s="415"/>
      <c r="B149" s="415"/>
      <c r="C149" s="415"/>
      <c r="D149" s="415"/>
      <c r="E149" s="415"/>
      <c r="F149" s="415"/>
      <c r="G149" s="415"/>
    </row>
    <row r="150" spans="1:8" ht="14.25" customHeight="1" x14ac:dyDescent="0.2">
      <c r="A150" s="415"/>
      <c r="B150" s="415"/>
      <c r="C150" s="415"/>
      <c r="D150" s="415"/>
      <c r="E150" s="415"/>
      <c r="F150" s="415"/>
      <c r="G150" s="415"/>
    </row>
    <row r="151" spans="1:8" ht="14.25" customHeight="1" x14ac:dyDescent="0.2">
      <c r="A151" s="415"/>
      <c r="B151" s="415"/>
      <c r="C151" s="415"/>
      <c r="D151" s="415"/>
      <c r="E151" s="415"/>
      <c r="F151" s="415"/>
      <c r="G151" s="415"/>
    </row>
    <row r="152" spans="1:8" ht="86.25" customHeight="1" x14ac:dyDescent="0.2">
      <c r="A152" s="415"/>
      <c r="B152" s="415"/>
      <c r="C152" s="415"/>
      <c r="D152" s="415"/>
      <c r="E152" s="415"/>
      <c r="F152" s="415"/>
      <c r="G152" s="415"/>
    </row>
    <row r="153" spans="1:8" ht="15" customHeight="1" x14ac:dyDescent="0.2">
      <c r="A153" s="69"/>
      <c r="B153" s="69"/>
      <c r="C153" s="69"/>
      <c r="D153" s="69"/>
      <c r="E153" s="69"/>
      <c r="F153" s="69"/>
      <c r="G153" s="69"/>
    </row>
    <row r="154" spans="1:8" ht="15" customHeight="1" x14ac:dyDescent="0.25">
      <c r="A154" s="52" t="s">
        <v>34</v>
      </c>
      <c r="F154" s="413">
        <v>50</v>
      </c>
      <c r="G154" s="413"/>
    </row>
    <row r="155" spans="1:8" ht="15" customHeight="1" x14ac:dyDescent="0.25">
      <c r="A155" s="182" t="s">
        <v>263</v>
      </c>
      <c r="F155" s="183"/>
      <c r="G155" s="184"/>
    </row>
    <row r="156" spans="1:8" ht="14.25" customHeight="1" x14ac:dyDescent="0.2">
      <c r="A156" s="415" t="s">
        <v>586</v>
      </c>
      <c r="B156" s="415"/>
      <c r="C156" s="415"/>
      <c r="D156" s="415"/>
      <c r="E156" s="415"/>
      <c r="F156" s="415"/>
      <c r="G156" s="415"/>
    </row>
    <row r="157" spans="1:8" ht="28.5" customHeight="1" x14ac:dyDescent="0.2">
      <c r="A157" s="415"/>
      <c r="B157" s="415"/>
      <c r="C157" s="415"/>
      <c r="D157" s="415"/>
      <c r="E157" s="415"/>
      <c r="F157" s="415"/>
      <c r="G157" s="415"/>
    </row>
    <row r="158" spans="1:8" ht="15.75" customHeight="1" x14ac:dyDescent="0.25">
      <c r="A158" s="52"/>
      <c r="F158" s="67"/>
      <c r="G158" s="68"/>
    </row>
    <row r="159" spans="1:8" ht="17.25" customHeight="1" thickBot="1" x14ac:dyDescent="0.3">
      <c r="A159" s="55" t="s">
        <v>46</v>
      </c>
      <c r="B159" s="56"/>
      <c r="C159" s="57"/>
      <c r="D159" s="58"/>
      <c r="E159" s="58"/>
      <c r="F159" s="423">
        <f>SUM(F160,F166,F174)</f>
        <v>22</v>
      </c>
      <c r="G159" s="423"/>
      <c r="H159" s="2"/>
    </row>
    <row r="160" spans="1:8" ht="15.75" thickTop="1" x14ac:dyDescent="0.25">
      <c r="A160" s="52" t="s">
        <v>98</v>
      </c>
      <c r="F160" s="487">
        <v>3</v>
      </c>
      <c r="G160" s="487"/>
    </row>
    <row r="161" spans="1:7" ht="14.25" customHeight="1" x14ac:dyDescent="0.2">
      <c r="A161" s="415" t="s">
        <v>587</v>
      </c>
      <c r="B161" s="415"/>
      <c r="C161" s="415"/>
      <c r="D161" s="415"/>
      <c r="E161" s="415"/>
      <c r="F161" s="415"/>
      <c r="G161" s="415"/>
    </row>
    <row r="162" spans="1:7" ht="14.25" customHeight="1" x14ac:dyDescent="0.2">
      <c r="A162" s="415"/>
      <c r="B162" s="415"/>
      <c r="C162" s="415"/>
      <c r="D162" s="415"/>
      <c r="E162" s="415"/>
      <c r="F162" s="415"/>
      <c r="G162" s="415"/>
    </row>
    <row r="163" spans="1:7" ht="17.25" customHeight="1" x14ac:dyDescent="0.2">
      <c r="A163" s="415"/>
      <c r="B163" s="415"/>
      <c r="C163" s="415"/>
      <c r="D163" s="415"/>
      <c r="E163" s="415"/>
      <c r="F163" s="415"/>
      <c r="G163" s="415"/>
    </row>
    <row r="164" spans="1:7" ht="12.75" customHeight="1" x14ac:dyDescent="0.2">
      <c r="A164" s="415"/>
      <c r="B164" s="415"/>
      <c r="C164" s="415"/>
      <c r="D164" s="415"/>
      <c r="E164" s="415"/>
      <c r="F164" s="415"/>
      <c r="G164" s="415"/>
    </row>
    <row r="165" spans="1:7" ht="15.75" customHeight="1" x14ac:dyDescent="0.2">
      <c r="A165" s="70"/>
      <c r="B165" s="70"/>
      <c r="C165" s="70"/>
      <c r="D165" s="70"/>
      <c r="E165" s="70"/>
      <c r="F165" s="70"/>
      <c r="G165" s="70"/>
    </row>
    <row r="166" spans="1:7" ht="15" customHeight="1" x14ac:dyDescent="0.25">
      <c r="A166" s="52" t="s">
        <v>16</v>
      </c>
      <c r="F166" s="413">
        <f>10-5</f>
        <v>5</v>
      </c>
      <c r="G166" s="413"/>
    </row>
    <row r="167" spans="1:7" ht="14.25" customHeight="1" x14ac:dyDescent="0.2">
      <c r="A167" s="415" t="s">
        <v>588</v>
      </c>
      <c r="B167" s="415"/>
      <c r="C167" s="415"/>
      <c r="D167" s="415"/>
      <c r="E167" s="415"/>
      <c r="F167" s="415"/>
      <c r="G167" s="415"/>
    </row>
    <row r="168" spans="1:7" ht="14.25" customHeight="1" x14ac:dyDescent="0.2">
      <c r="A168" s="415"/>
      <c r="B168" s="415"/>
      <c r="C168" s="415"/>
      <c r="D168" s="415"/>
      <c r="E168" s="415"/>
      <c r="F168" s="415"/>
      <c r="G168" s="415"/>
    </row>
    <row r="169" spans="1:7" ht="14.25" customHeight="1" x14ac:dyDescent="0.2">
      <c r="A169" s="415"/>
      <c r="B169" s="415"/>
      <c r="C169" s="415"/>
      <c r="D169" s="415"/>
      <c r="E169" s="415"/>
      <c r="F169" s="415"/>
      <c r="G169" s="415"/>
    </row>
    <row r="170" spans="1:7" ht="14.25" customHeight="1" x14ac:dyDescent="0.2">
      <c r="A170" s="415"/>
      <c r="B170" s="415"/>
      <c r="C170" s="415"/>
      <c r="D170" s="415"/>
      <c r="E170" s="415"/>
      <c r="F170" s="415"/>
      <c r="G170" s="415"/>
    </row>
    <row r="171" spans="1:7" ht="14.25" customHeight="1" x14ac:dyDescent="0.2">
      <c r="A171" s="415"/>
      <c r="B171" s="415"/>
      <c r="C171" s="415"/>
      <c r="D171" s="415"/>
      <c r="E171" s="415"/>
      <c r="F171" s="415"/>
      <c r="G171" s="415"/>
    </row>
    <row r="172" spans="1:7" ht="16.5" customHeight="1" x14ac:dyDescent="0.2">
      <c r="A172" s="415"/>
      <c r="B172" s="415"/>
      <c r="C172" s="415"/>
      <c r="D172" s="415"/>
      <c r="E172" s="415"/>
      <c r="F172" s="415"/>
      <c r="G172" s="415"/>
    </row>
    <row r="173" spans="1:7" ht="15" customHeight="1" x14ac:dyDescent="0.2">
      <c r="A173" s="70"/>
      <c r="B173" s="70"/>
      <c r="C173" s="70"/>
      <c r="D173" s="70"/>
      <c r="E173" s="70"/>
      <c r="F173" s="70"/>
      <c r="G173" s="70"/>
    </row>
    <row r="174" spans="1:7" ht="15" customHeight="1" x14ac:dyDescent="0.25">
      <c r="A174" s="52" t="s">
        <v>205</v>
      </c>
      <c r="F174" s="413">
        <f>34-20</f>
        <v>14</v>
      </c>
      <c r="G174" s="413"/>
    </row>
    <row r="175" spans="1:7" ht="14.25" customHeight="1" x14ac:dyDescent="0.2">
      <c r="A175" s="415" t="s">
        <v>589</v>
      </c>
      <c r="B175" s="415"/>
      <c r="C175" s="415"/>
      <c r="D175" s="415"/>
      <c r="E175" s="415"/>
      <c r="F175" s="415"/>
      <c r="G175" s="415"/>
    </row>
    <row r="176" spans="1:7" ht="14.25" customHeight="1" x14ac:dyDescent="0.2">
      <c r="A176" s="415"/>
      <c r="B176" s="415"/>
      <c r="C176" s="415"/>
      <c r="D176" s="415"/>
      <c r="E176" s="415"/>
      <c r="F176" s="415"/>
      <c r="G176" s="415"/>
    </row>
    <row r="177" spans="1:7" ht="18.75" customHeight="1" x14ac:dyDescent="0.2">
      <c r="A177" s="415"/>
      <c r="B177" s="415"/>
      <c r="C177" s="415"/>
      <c r="D177" s="415"/>
      <c r="E177" s="415"/>
      <c r="F177" s="415"/>
      <c r="G177" s="415"/>
    </row>
    <row r="178" spans="1:7" ht="15" customHeight="1" x14ac:dyDescent="0.2">
      <c r="A178" s="415"/>
      <c r="B178" s="415"/>
      <c r="C178" s="415"/>
      <c r="D178" s="415"/>
      <c r="E178" s="415"/>
      <c r="F178" s="415"/>
      <c r="G178" s="415"/>
    </row>
  </sheetData>
  <mergeCells count="52">
    <mergeCell ref="F59:G59"/>
    <mergeCell ref="F46:G46"/>
    <mergeCell ref="A47:G57"/>
    <mergeCell ref="F60:G60"/>
    <mergeCell ref="F1:G1"/>
    <mergeCell ref="A13:C13"/>
    <mergeCell ref="F17:G17"/>
    <mergeCell ref="F18:G18"/>
    <mergeCell ref="A39:G44"/>
    <mergeCell ref="F19:G19"/>
    <mergeCell ref="F30:G30"/>
    <mergeCell ref="A31:G36"/>
    <mergeCell ref="F38:G38"/>
    <mergeCell ref="A20:G28"/>
    <mergeCell ref="F100:G100"/>
    <mergeCell ref="F118:G118"/>
    <mergeCell ref="F128:G128"/>
    <mergeCell ref="A128:E128"/>
    <mergeCell ref="F105:G105"/>
    <mergeCell ref="A106:G106"/>
    <mergeCell ref="A107:G115"/>
    <mergeCell ref="A102:G103"/>
    <mergeCell ref="F99:G99"/>
    <mergeCell ref="A91:G97"/>
    <mergeCell ref="A87:G88"/>
    <mergeCell ref="A62:G65"/>
    <mergeCell ref="F61:G61"/>
    <mergeCell ref="A85:E86"/>
    <mergeCell ref="F86:G86"/>
    <mergeCell ref="A67:E68"/>
    <mergeCell ref="F68:G68"/>
    <mergeCell ref="F76:G76"/>
    <mergeCell ref="A69:G74"/>
    <mergeCell ref="A77:G83"/>
    <mergeCell ref="A90:E90"/>
    <mergeCell ref="F90:G90"/>
    <mergeCell ref="A161:G164"/>
    <mergeCell ref="A175:G178"/>
    <mergeCell ref="F154:G154"/>
    <mergeCell ref="F117:G117"/>
    <mergeCell ref="A119:G126"/>
    <mergeCell ref="A129:G134"/>
    <mergeCell ref="F136:G136"/>
    <mergeCell ref="A144:G152"/>
    <mergeCell ref="F143:G143"/>
    <mergeCell ref="F174:G174"/>
    <mergeCell ref="A156:G157"/>
    <mergeCell ref="F159:G159"/>
    <mergeCell ref="F160:G160"/>
    <mergeCell ref="F166:G166"/>
    <mergeCell ref="A167:G172"/>
    <mergeCell ref="A137:G141"/>
  </mergeCells>
  <pageMargins left="0.70866141732283472" right="0.70866141732283472" top="0.78740157480314965" bottom="0.78740157480314965" header="0.31496062992125984" footer="0.31496062992125984"/>
  <pageSetup paperSize="9" scale="68" firstPageNumber="42"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2" manualBreakCount="2">
    <brk id="65" max="6" man="1"/>
    <brk id="115" max="6" man="1"/>
  </rowBreaks>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46"/>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6.140625" style="47" customWidth="1"/>
    <col min="9" max="9" width="9.140625" style="47"/>
    <col min="10" max="10" width="14.42578125" style="47" bestFit="1" customWidth="1"/>
    <col min="11" max="11" width="9.140625" style="47"/>
    <col min="12" max="12" width="13.28515625" style="47" customWidth="1"/>
    <col min="13" max="16384" width="9.140625" style="47"/>
  </cols>
  <sheetData>
    <row r="1" spans="1:7" ht="23.25" x14ac:dyDescent="0.35">
      <c r="A1" s="129" t="s">
        <v>73</v>
      </c>
      <c r="F1" s="422" t="s">
        <v>126</v>
      </c>
      <c r="G1" s="422"/>
    </row>
    <row r="3" spans="1:7" x14ac:dyDescent="0.2">
      <c r="A3" s="66" t="s">
        <v>1</v>
      </c>
      <c r="B3" s="66" t="s">
        <v>127</v>
      </c>
    </row>
    <row r="4" spans="1:7" x14ac:dyDescent="0.2">
      <c r="B4" s="66" t="s">
        <v>59</v>
      </c>
    </row>
    <row r="6" spans="1:7" s="50" customFormat="1" ht="13.5" thickBot="1" x14ac:dyDescent="0.25">
      <c r="A6" s="131"/>
      <c r="B6" s="131"/>
      <c r="D6" s="46"/>
      <c r="E6" s="46"/>
      <c r="F6" s="46"/>
      <c r="G6" s="237" t="s">
        <v>6</v>
      </c>
    </row>
    <row r="7" spans="1:7" s="50" customFormat="1" ht="39.75" thickTop="1" thickBot="1" x14ac:dyDescent="0.25">
      <c r="A7" s="82" t="s">
        <v>2</v>
      </c>
      <c r="B7" s="83" t="s">
        <v>3</v>
      </c>
      <c r="C7" s="84" t="s">
        <v>4</v>
      </c>
      <c r="D7" s="85" t="s">
        <v>414</v>
      </c>
      <c r="E7" s="1" t="s">
        <v>823</v>
      </c>
      <c r="F7" s="85" t="s">
        <v>415</v>
      </c>
      <c r="G7" s="36" t="s">
        <v>5</v>
      </c>
    </row>
    <row r="8" spans="1:7" s="91" customFormat="1" ht="12.75" thickTop="1" thickBot="1" x14ac:dyDescent="0.25">
      <c r="A8" s="86">
        <v>1</v>
      </c>
      <c r="B8" s="87">
        <v>2</v>
      </c>
      <c r="C8" s="87">
        <v>3</v>
      </c>
      <c r="D8" s="88">
        <v>4</v>
      </c>
      <c r="E8" s="88">
        <v>5</v>
      </c>
      <c r="F8" s="88">
        <v>6</v>
      </c>
      <c r="G8" s="89" t="s">
        <v>824</v>
      </c>
    </row>
    <row r="9" spans="1:7" ht="15" thickTop="1" x14ac:dyDescent="0.2">
      <c r="A9" s="173">
        <v>2212</v>
      </c>
      <c r="B9" s="174">
        <v>51</v>
      </c>
      <c r="C9" s="178" t="s">
        <v>7</v>
      </c>
      <c r="D9" s="176">
        <v>90</v>
      </c>
      <c r="E9" s="176">
        <v>90</v>
      </c>
      <c r="F9" s="176">
        <f>SUM(F17)</f>
        <v>90</v>
      </c>
      <c r="G9" s="132">
        <f>F9/D9*100</f>
        <v>100</v>
      </c>
    </row>
    <row r="10" spans="1:7" x14ac:dyDescent="0.2">
      <c r="A10" s="107">
        <v>2223</v>
      </c>
      <c r="B10" s="108">
        <v>51</v>
      </c>
      <c r="C10" s="112" t="s">
        <v>7</v>
      </c>
      <c r="D10" s="32">
        <v>540</v>
      </c>
      <c r="E10" s="32">
        <v>644</v>
      </c>
      <c r="F10" s="32">
        <f>SUM(F25)</f>
        <v>540</v>
      </c>
      <c r="G10" s="44">
        <f>F10/D10*100</f>
        <v>100</v>
      </c>
    </row>
    <row r="11" spans="1:7" x14ac:dyDescent="0.2">
      <c r="A11" s="107">
        <v>2299</v>
      </c>
      <c r="B11" s="108">
        <v>51</v>
      </c>
      <c r="C11" s="112" t="s">
        <v>7</v>
      </c>
      <c r="D11" s="32">
        <v>50</v>
      </c>
      <c r="E11" s="32">
        <v>50</v>
      </c>
      <c r="F11" s="32">
        <f>SUM(F34)</f>
        <v>50</v>
      </c>
      <c r="G11" s="44">
        <f>F11/D11*100</f>
        <v>100</v>
      </c>
    </row>
    <row r="12" spans="1:7" ht="15" thickBot="1" x14ac:dyDescent="0.25">
      <c r="A12" s="107">
        <v>6172</v>
      </c>
      <c r="B12" s="108">
        <v>51</v>
      </c>
      <c r="C12" s="112" t="s">
        <v>7</v>
      </c>
      <c r="D12" s="32">
        <v>20</v>
      </c>
      <c r="E12" s="32">
        <v>20</v>
      </c>
      <c r="F12" s="32">
        <f>SUM(F39)</f>
        <v>20</v>
      </c>
      <c r="G12" s="44">
        <f>F12/D12*100</f>
        <v>100</v>
      </c>
    </row>
    <row r="13" spans="1:7" s="117" customFormat="1" ht="16.5" thickTop="1" thickBot="1" x14ac:dyDescent="0.3">
      <c r="A13" s="384" t="s">
        <v>8</v>
      </c>
      <c r="B13" s="385"/>
      <c r="C13" s="386"/>
      <c r="D13" s="115">
        <f>SUM(D9:D12)</f>
        <v>700</v>
      </c>
      <c r="E13" s="115">
        <f>SUM(E9:E12)</f>
        <v>804</v>
      </c>
      <c r="F13" s="115">
        <f>SUM(F9:F12)</f>
        <v>700</v>
      </c>
      <c r="G13" s="51">
        <f>F13/D13*100</f>
        <v>100</v>
      </c>
    </row>
    <row r="14" spans="1:7" ht="15" thickTop="1" x14ac:dyDescent="0.2"/>
    <row r="16" spans="1:7" ht="15" x14ac:dyDescent="0.25">
      <c r="A16" s="54" t="s">
        <v>10</v>
      </c>
    </row>
    <row r="17" spans="1:8" ht="17.25" customHeight="1" thickBot="1" x14ac:dyDescent="0.3">
      <c r="A17" s="55" t="s">
        <v>128</v>
      </c>
      <c r="B17" s="56"/>
      <c r="C17" s="57"/>
      <c r="D17" s="58"/>
      <c r="E17" s="58"/>
      <c r="F17" s="423">
        <f>SUM(F18)</f>
        <v>90</v>
      </c>
      <c r="G17" s="423"/>
      <c r="H17" s="2"/>
    </row>
    <row r="18" spans="1:8" ht="17.25" customHeight="1" thickTop="1" x14ac:dyDescent="0.25">
      <c r="A18" s="172" t="s">
        <v>16</v>
      </c>
      <c r="B18" s="159"/>
      <c r="C18" s="157"/>
      <c r="D18" s="160"/>
      <c r="E18" s="160"/>
      <c r="F18" s="413">
        <v>90</v>
      </c>
      <c r="G18" s="414"/>
      <c r="H18" s="2"/>
    </row>
    <row r="19" spans="1:8" x14ac:dyDescent="0.2">
      <c r="A19" s="433" t="s">
        <v>786</v>
      </c>
      <c r="B19" s="441"/>
      <c r="C19" s="441"/>
      <c r="D19" s="441"/>
      <c r="E19" s="441"/>
      <c r="F19" s="441"/>
      <c r="G19" s="441"/>
    </row>
    <row r="20" spans="1:8" x14ac:dyDescent="0.2">
      <c r="A20" s="440"/>
      <c r="B20" s="440"/>
      <c r="C20" s="440"/>
      <c r="D20" s="440"/>
      <c r="E20" s="440"/>
      <c r="F20" s="440"/>
      <c r="G20" s="440"/>
    </row>
    <row r="21" spans="1:8" x14ac:dyDescent="0.2">
      <c r="A21" s="440"/>
      <c r="B21" s="440"/>
      <c r="C21" s="440"/>
      <c r="D21" s="440"/>
      <c r="E21" s="440"/>
      <c r="F21" s="440"/>
      <c r="G21" s="440"/>
    </row>
    <row r="22" spans="1:8" x14ac:dyDescent="0.2">
      <c r="A22" s="440"/>
      <c r="B22" s="440"/>
      <c r="C22" s="440"/>
      <c r="D22" s="440"/>
      <c r="E22" s="440"/>
      <c r="F22" s="440"/>
      <c r="G22" s="440"/>
    </row>
    <row r="23" spans="1:8" ht="31.5" customHeight="1" x14ac:dyDescent="0.2">
      <c r="A23" s="440"/>
      <c r="B23" s="440"/>
      <c r="C23" s="440"/>
      <c r="D23" s="440"/>
      <c r="E23" s="440"/>
      <c r="F23" s="440"/>
      <c r="G23" s="440"/>
    </row>
    <row r="24" spans="1:8" ht="15" x14ac:dyDescent="0.25">
      <c r="A24" s="73"/>
      <c r="B24" s="73"/>
      <c r="C24" s="73"/>
      <c r="D24" s="73"/>
      <c r="E24" s="73"/>
      <c r="F24" s="73"/>
      <c r="G24" s="73"/>
    </row>
    <row r="25" spans="1:8" ht="17.25" customHeight="1" thickBot="1" x14ac:dyDescent="0.3">
      <c r="A25" s="55" t="s">
        <v>129</v>
      </c>
      <c r="B25" s="56"/>
      <c r="C25" s="57"/>
      <c r="D25" s="58"/>
      <c r="E25" s="58"/>
      <c r="F25" s="423">
        <f>SUM(F26,F30)</f>
        <v>540</v>
      </c>
      <c r="G25" s="423"/>
      <c r="H25" s="2"/>
    </row>
    <row r="26" spans="1:8" ht="15.75" thickTop="1" x14ac:dyDescent="0.25">
      <c r="A26" s="52" t="s">
        <v>14</v>
      </c>
      <c r="F26" s="413">
        <v>90</v>
      </c>
      <c r="G26" s="414"/>
    </row>
    <row r="27" spans="1:8" ht="14.25" customHeight="1" x14ac:dyDescent="0.2">
      <c r="A27" s="415" t="s">
        <v>732</v>
      </c>
      <c r="B27" s="415"/>
      <c r="C27" s="415"/>
      <c r="D27" s="415"/>
      <c r="E27" s="415"/>
      <c r="F27" s="415"/>
      <c r="G27" s="415"/>
    </row>
    <row r="28" spans="1:8" ht="16.5" customHeight="1" x14ac:dyDescent="0.2">
      <c r="A28" s="415"/>
      <c r="B28" s="415"/>
      <c r="C28" s="415"/>
      <c r="D28" s="415"/>
      <c r="E28" s="415"/>
      <c r="F28" s="415"/>
      <c r="G28" s="415"/>
    </row>
    <row r="29" spans="1:8" ht="15" x14ac:dyDescent="0.2">
      <c r="A29" s="70"/>
      <c r="B29" s="70"/>
      <c r="C29" s="70"/>
      <c r="D29" s="70"/>
      <c r="E29" s="70"/>
      <c r="F29" s="70"/>
      <c r="G29" s="70"/>
    </row>
    <row r="30" spans="1:8" ht="15" x14ac:dyDescent="0.25">
      <c r="A30" s="52" t="s">
        <v>205</v>
      </c>
      <c r="F30" s="413">
        <v>450</v>
      </c>
      <c r="G30" s="414"/>
    </row>
    <row r="31" spans="1:8" x14ac:dyDescent="0.2">
      <c r="A31" s="415" t="s">
        <v>206</v>
      </c>
      <c r="B31" s="440"/>
      <c r="C31" s="440"/>
      <c r="D31" s="440"/>
      <c r="E31" s="440"/>
      <c r="F31" s="440"/>
      <c r="G31" s="440"/>
    </row>
    <row r="32" spans="1:8" x14ac:dyDescent="0.2">
      <c r="A32" s="440"/>
      <c r="B32" s="440"/>
      <c r="C32" s="440"/>
      <c r="D32" s="440"/>
      <c r="E32" s="440"/>
      <c r="F32" s="440"/>
      <c r="G32" s="440"/>
    </row>
    <row r="33" spans="1:12" ht="15" x14ac:dyDescent="0.25">
      <c r="A33" s="73"/>
      <c r="B33" s="73"/>
      <c r="C33" s="73"/>
      <c r="D33" s="73"/>
      <c r="E33" s="73"/>
      <c r="F33" s="73"/>
      <c r="G33" s="73"/>
    </row>
    <row r="34" spans="1:12" ht="17.25" customHeight="1" thickBot="1" x14ac:dyDescent="0.3">
      <c r="A34" s="55" t="s">
        <v>130</v>
      </c>
      <c r="B34" s="56"/>
      <c r="C34" s="57"/>
      <c r="D34" s="58"/>
      <c r="E34" s="58"/>
      <c r="F34" s="423">
        <f>SUM(F35)</f>
        <v>50</v>
      </c>
      <c r="G34" s="423"/>
      <c r="H34" s="2"/>
    </row>
    <row r="35" spans="1:12" ht="15.75" thickTop="1" x14ac:dyDescent="0.25">
      <c r="A35" s="52" t="s">
        <v>14</v>
      </c>
      <c r="F35" s="413">
        <v>50</v>
      </c>
      <c r="G35" s="414"/>
    </row>
    <row r="36" spans="1:12" x14ac:dyDescent="0.2">
      <c r="A36" s="400" t="s">
        <v>207</v>
      </c>
      <c r="B36" s="401"/>
      <c r="C36" s="401"/>
      <c r="D36" s="401"/>
      <c r="E36" s="401"/>
      <c r="F36" s="401"/>
      <c r="G36" s="401"/>
    </row>
    <row r="37" spans="1:12" x14ac:dyDescent="0.2">
      <c r="A37" s="401"/>
      <c r="B37" s="401"/>
      <c r="C37" s="401"/>
      <c r="D37" s="401"/>
      <c r="E37" s="401"/>
      <c r="F37" s="401"/>
      <c r="G37" s="401"/>
    </row>
    <row r="38" spans="1:12" ht="15" x14ac:dyDescent="0.25">
      <c r="A38" s="75"/>
      <c r="B38" s="75"/>
      <c r="C38" s="75"/>
      <c r="D38" s="75"/>
      <c r="E38" s="75"/>
      <c r="F38" s="75"/>
      <c r="G38" s="75"/>
    </row>
    <row r="39" spans="1:12" ht="15.75" thickBot="1" x14ac:dyDescent="0.3">
      <c r="A39" s="55" t="s">
        <v>46</v>
      </c>
      <c r="B39" s="56"/>
      <c r="C39" s="57"/>
      <c r="D39" s="58"/>
      <c r="E39" s="58"/>
      <c r="F39" s="423">
        <f>SUM(F40)</f>
        <v>20</v>
      </c>
      <c r="G39" s="423"/>
    </row>
    <row r="40" spans="1:12" ht="15.75" thickTop="1" x14ac:dyDescent="0.25">
      <c r="A40" s="52" t="s">
        <v>44</v>
      </c>
      <c r="F40" s="413">
        <v>20</v>
      </c>
      <c r="G40" s="414"/>
    </row>
    <row r="41" spans="1:12" x14ac:dyDescent="0.2">
      <c r="A41" s="432" t="s">
        <v>787</v>
      </c>
      <c r="B41" s="432"/>
      <c r="C41" s="432"/>
      <c r="D41" s="432"/>
      <c r="E41" s="432"/>
      <c r="F41" s="432"/>
      <c r="G41" s="432"/>
    </row>
    <row r="42" spans="1:12" x14ac:dyDescent="0.2">
      <c r="A42" s="432"/>
      <c r="B42" s="432"/>
      <c r="C42" s="432"/>
      <c r="D42" s="432"/>
      <c r="E42" s="432"/>
      <c r="F42" s="432"/>
      <c r="G42" s="432"/>
    </row>
    <row r="45" spans="1:12" s="170" customFormat="1" ht="15" x14ac:dyDescent="0.25">
      <c r="L45" s="169"/>
    </row>
    <row r="46" spans="1:12" s="170" customFormat="1" ht="15" x14ac:dyDescent="0.25">
      <c r="L46" s="169"/>
    </row>
  </sheetData>
  <mergeCells count="16">
    <mergeCell ref="F1:G1"/>
    <mergeCell ref="A13:C13"/>
    <mergeCell ref="F35:G35"/>
    <mergeCell ref="F34:G34"/>
    <mergeCell ref="F18:G18"/>
    <mergeCell ref="A19:G23"/>
    <mergeCell ref="F25:G25"/>
    <mergeCell ref="F26:G26"/>
    <mergeCell ref="F30:G30"/>
    <mergeCell ref="A31:G32"/>
    <mergeCell ref="A27:G28"/>
    <mergeCell ref="A36:G37"/>
    <mergeCell ref="F39:G39"/>
    <mergeCell ref="F40:G40"/>
    <mergeCell ref="A41:G42"/>
    <mergeCell ref="F17:G17"/>
  </mergeCells>
  <pageMargins left="0.70866141732283472" right="0.70866141732283472" top="0.78740157480314965" bottom="0.78740157480314965" header="0.31496062992125984" footer="0.31496062992125984"/>
  <pageSetup paperSize="9" scale="68" firstPageNumber="45"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82"/>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8" ht="23.25" x14ac:dyDescent="0.35">
      <c r="A1" s="129" t="s">
        <v>329</v>
      </c>
      <c r="F1" s="422" t="s">
        <v>330</v>
      </c>
      <c r="G1" s="422"/>
    </row>
    <row r="3" spans="1:8" x14ac:dyDescent="0.2">
      <c r="A3" s="202" t="s">
        <v>1</v>
      </c>
      <c r="B3" s="227" t="s">
        <v>357</v>
      </c>
    </row>
    <row r="4" spans="1:8" x14ac:dyDescent="0.2">
      <c r="B4" s="202" t="s">
        <v>59</v>
      </c>
    </row>
    <row r="6" spans="1:8" s="50" customFormat="1" ht="13.5" thickBot="1" x14ac:dyDescent="0.25">
      <c r="A6" s="131"/>
      <c r="B6" s="131"/>
      <c r="D6" s="46"/>
      <c r="E6" s="46"/>
      <c r="F6" s="46"/>
      <c r="G6" s="237" t="s">
        <v>6</v>
      </c>
    </row>
    <row r="7" spans="1:8" s="50" customFormat="1" ht="39.75" thickTop="1" thickBot="1" x14ac:dyDescent="0.25">
      <c r="A7" s="82" t="s">
        <v>2</v>
      </c>
      <c r="B7" s="83" t="s">
        <v>3</v>
      </c>
      <c r="C7" s="84" t="s">
        <v>4</v>
      </c>
      <c r="D7" s="85" t="s">
        <v>414</v>
      </c>
      <c r="E7" s="1" t="s">
        <v>823</v>
      </c>
      <c r="F7" s="85" t="s">
        <v>415</v>
      </c>
      <c r="G7" s="36" t="s">
        <v>5</v>
      </c>
    </row>
    <row r="8" spans="1:8" s="91" customFormat="1" ht="12.75" thickTop="1" thickBot="1" x14ac:dyDescent="0.25">
      <c r="A8" s="86">
        <v>1</v>
      </c>
      <c r="B8" s="87">
        <v>2</v>
      </c>
      <c r="C8" s="87">
        <v>3</v>
      </c>
      <c r="D8" s="88">
        <v>4</v>
      </c>
      <c r="E8" s="88">
        <v>5</v>
      </c>
      <c r="F8" s="88">
        <v>6</v>
      </c>
      <c r="G8" s="89" t="s">
        <v>824</v>
      </c>
    </row>
    <row r="9" spans="1:8" s="246" customFormat="1" ht="29.25" thickTop="1" x14ac:dyDescent="0.25">
      <c r="A9" s="232">
        <v>3314</v>
      </c>
      <c r="B9" s="233">
        <v>53</v>
      </c>
      <c r="C9" s="109" t="s">
        <v>386</v>
      </c>
      <c r="D9" s="143">
        <v>11530</v>
      </c>
      <c r="E9" s="143">
        <v>11530</v>
      </c>
      <c r="F9" s="143">
        <f>SUM(F16)</f>
        <v>11530</v>
      </c>
      <c r="G9" s="111">
        <f>F9/D9*100</f>
        <v>100</v>
      </c>
    </row>
    <row r="10" spans="1:8" s="246" customFormat="1" ht="28.5" x14ac:dyDescent="0.25">
      <c r="A10" s="232">
        <v>3315</v>
      </c>
      <c r="B10" s="233">
        <v>53</v>
      </c>
      <c r="C10" s="109" t="s">
        <v>386</v>
      </c>
      <c r="D10" s="143">
        <v>27285</v>
      </c>
      <c r="E10" s="143">
        <v>27285</v>
      </c>
      <c r="F10" s="143">
        <v>0</v>
      </c>
      <c r="G10" s="111">
        <f t="shared" ref="G10:G12" si="0">F10/D10*100</f>
        <v>0</v>
      </c>
    </row>
    <row r="11" spans="1:8" x14ac:dyDescent="0.2">
      <c r="A11" s="107">
        <v>3319</v>
      </c>
      <c r="B11" s="108">
        <v>51</v>
      </c>
      <c r="C11" s="175" t="s">
        <v>7</v>
      </c>
      <c r="D11" s="32">
        <v>296</v>
      </c>
      <c r="E11" s="32">
        <v>296</v>
      </c>
      <c r="F11" s="32">
        <f>SUM(F20)</f>
        <v>416</v>
      </c>
      <c r="G11" s="111">
        <f t="shared" si="0"/>
        <v>140.54054054054055</v>
      </c>
    </row>
    <row r="12" spans="1:8" ht="15" thickBot="1" x14ac:dyDescent="0.25">
      <c r="A12" s="107">
        <v>3419</v>
      </c>
      <c r="B12" s="108">
        <v>51</v>
      </c>
      <c r="C12" s="175" t="s">
        <v>7</v>
      </c>
      <c r="D12" s="32">
        <v>1100</v>
      </c>
      <c r="E12" s="32">
        <v>19340</v>
      </c>
      <c r="F12" s="32">
        <f>SUM(F43)</f>
        <v>4750</v>
      </c>
      <c r="G12" s="111">
        <f t="shared" si="0"/>
        <v>431.81818181818181</v>
      </c>
    </row>
    <row r="13" spans="1:8" s="117" customFormat="1" ht="16.5" thickTop="1" thickBot="1" x14ac:dyDescent="0.3">
      <c r="A13" s="384" t="s">
        <v>8</v>
      </c>
      <c r="B13" s="385"/>
      <c r="C13" s="386"/>
      <c r="D13" s="115">
        <f>SUM(D9:D12)</f>
        <v>40211</v>
      </c>
      <c r="E13" s="115">
        <f>SUM(E9:E12)</f>
        <v>58451</v>
      </c>
      <c r="F13" s="115">
        <f>SUM(F9:F12)</f>
        <v>16696</v>
      </c>
      <c r="G13" s="51">
        <f>F13/D13*100</f>
        <v>41.520976847131379</v>
      </c>
    </row>
    <row r="14" spans="1:8" ht="15" thickTop="1" x14ac:dyDescent="0.2">
      <c r="A14" s="47"/>
      <c r="B14" s="47"/>
      <c r="D14" s="47"/>
      <c r="E14" s="47"/>
      <c r="F14" s="47"/>
    </row>
    <row r="15" spans="1:8" ht="15" x14ac:dyDescent="0.25">
      <c r="A15" s="54" t="s">
        <v>10</v>
      </c>
    </row>
    <row r="16" spans="1:8" ht="30.75" customHeight="1" thickBot="1" x14ac:dyDescent="0.3">
      <c r="A16" s="382" t="s">
        <v>402</v>
      </c>
      <c r="B16" s="383"/>
      <c r="C16" s="383"/>
      <c r="D16" s="383"/>
      <c r="E16" s="383"/>
      <c r="F16" s="423">
        <f>SUM(F17)</f>
        <v>11530</v>
      </c>
      <c r="G16" s="423"/>
      <c r="H16" s="2"/>
    </row>
    <row r="17" spans="1:8" ht="14.25" customHeight="1" thickTop="1" x14ac:dyDescent="0.25">
      <c r="A17" s="52" t="s">
        <v>182</v>
      </c>
      <c r="F17" s="413">
        <v>11530</v>
      </c>
      <c r="G17" s="414"/>
    </row>
    <row r="18" spans="1:8" ht="15" customHeight="1" x14ac:dyDescent="0.25">
      <c r="A18" s="428" t="s">
        <v>361</v>
      </c>
      <c r="B18" s="428"/>
      <c r="C18" s="428"/>
      <c r="D18" s="428"/>
      <c r="E18" s="428"/>
      <c r="F18" s="429"/>
      <c r="G18" s="430"/>
    </row>
    <row r="20" spans="1:8" ht="17.25" customHeight="1" thickBot="1" x14ac:dyDescent="0.3">
      <c r="A20" s="55" t="s">
        <v>131</v>
      </c>
      <c r="B20" s="56"/>
      <c r="C20" s="57"/>
      <c r="D20" s="58"/>
      <c r="E20" s="58"/>
      <c r="F20" s="423">
        <f>SUM(F21,F24,F27,F30,F33,F40)</f>
        <v>416</v>
      </c>
      <c r="G20" s="423"/>
      <c r="H20" s="2"/>
    </row>
    <row r="21" spans="1:8" ht="15.75" thickTop="1" x14ac:dyDescent="0.25">
      <c r="A21" s="52" t="s">
        <v>784</v>
      </c>
      <c r="F21" s="413">
        <v>6</v>
      </c>
      <c r="G21" s="414"/>
    </row>
    <row r="22" spans="1:8" x14ac:dyDescent="0.2">
      <c r="A22" s="408" t="s">
        <v>331</v>
      </c>
      <c r="B22" s="408"/>
      <c r="C22" s="408"/>
      <c r="D22" s="408"/>
      <c r="E22" s="408"/>
      <c r="F22" s="408"/>
      <c r="G22" s="408"/>
    </row>
    <row r="23" spans="1:8" ht="9.9499999999999993" customHeight="1" x14ac:dyDescent="0.2">
      <c r="A23" s="211"/>
      <c r="B23" s="211"/>
      <c r="C23" s="211"/>
      <c r="D23" s="211"/>
      <c r="E23" s="211"/>
      <c r="F23" s="211"/>
      <c r="G23" s="211"/>
    </row>
    <row r="24" spans="1:8" ht="15" x14ac:dyDescent="0.25">
      <c r="A24" s="52" t="s">
        <v>44</v>
      </c>
      <c r="F24" s="413">
        <v>65</v>
      </c>
      <c r="G24" s="414"/>
    </row>
    <row r="25" spans="1:8" ht="30.75" customHeight="1" x14ac:dyDescent="0.2">
      <c r="A25" s="415" t="s">
        <v>245</v>
      </c>
      <c r="B25" s="415"/>
      <c r="C25" s="415"/>
      <c r="D25" s="415"/>
      <c r="E25" s="415"/>
      <c r="F25" s="415"/>
      <c r="G25" s="415"/>
    </row>
    <row r="26" spans="1:8" ht="9.9499999999999993" customHeight="1" x14ac:dyDescent="0.2"/>
    <row r="27" spans="1:8" ht="15" x14ac:dyDescent="0.25">
      <c r="A27" s="52" t="s">
        <v>14</v>
      </c>
      <c r="B27" s="210"/>
      <c r="C27" s="210"/>
      <c r="D27" s="210"/>
      <c r="E27" s="210"/>
      <c r="F27" s="413">
        <v>25</v>
      </c>
      <c r="G27" s="414"/>
    </row>
    <row r="28" spans="1:8" x14ac:dyDescent="0.2">
      <c r="A28" s="490" t="s">
        <v>332</v>
      </c>
      <c r="B28" s="490"/>
      <c r="C28" s="490"/>
      <c r="D28" s="490"/>
      <c r="E28" s="490"/>
      <c r="F28" s="490"/>
      <c r="G28" s="490"/>
    </row>
    <row r="29" spans="1:8" ht="9.9499999999999993" customHeight="1" x14ac:dyDescent="0.2">
      <c r="A29" s="211"/>
      <c r="B29" s="211"/>
      <c r="C29" s="211"/>
      <c r="D29" s="211"/>
      <c r="E29" s="211"/>
      <c r="F29" s="211"/>
      <c r="G29" s="211"/>
    </row>
    <row r="30" spans="1:8" ht="15" x14ac:dyDescent="0.25">
      <c r="A30" s="52" t="s">
        <v>16</v>
      </c>
      <c r="B30" s="210"/>
      <c r="C30" s="210"/>
      <c r="D30" s="210"/>
      <c r="E30" s="210"/>
      <c r="F30" s="413">
        <v>200</v>
      </c>
      <c r="G30" s="414"/>
    </row>
    <row r="31" spans="1:8" x14ac:dyDescent="0.2">
      <c r="A31" s="411" t="s">
        <v>333</v>
      </c>
      <c r="B31" s="490"/>
      <c r="C31" s="490"/>
      <c r="D31" s="490"/>
      <c r="E31" s="490"/>
      <c r="F31" s="490"/>
      <c r="G31" s="490"/>
    </row>
    <row r="32" spans="1:8" ht="9.9499999999999993" customHeight="1" x14ac:dyDescent="0.2"/>
    <row r="33" spans="1:8" ht="15" x14ac:dyDescent="0.25">
      <c r="A33" s="52" t="s">
        <v>34</v>
      </c>
      <c r="F33" s="413">
        <f>SUM(F34,F36)</f>
        <v>60</v>
      </c>
      <c r="G33" s="414"/>
    </row>
    <row r="34" spans="1:8" ht="15" customHeight="1" x14ac:dyDescent="0.25">
      <c r="A34" s="428" t="s">
        <v>334</v>
      </c>
      <c r="B34" s="428"/>
      <c r="C34" s="428"/>
      <c r="D34" s="428"/>
      <c r="E34" s="428"/>
      <c r="F34" s="429">
        <v>10</v>
      </c>
      <c r="G34" s="430"/>
    </row>
    <row r="35" spans="1:8" ht="9.9499999999999993" customHeight="1" x14ac:dyDescent="0.2"/>
    <row r="36" spans="1:8" ht="15" customHeight="1" x14ac:dyDescent="0.25">
      <c r="A36" s="428" t="s">
        <v>336</v>
      </c>
      <c r="B36" s="428"/>
      <c r="C36" s="428"/>
      <c r="D36" s="428"/>
      <c r="E36" s="428"/>
      <c r="F36" s="429">
        <v>50</v>
      </c>
      <c r="G36" s="430"/>
    </row>
    <row r="37" spans="1:8" x14ac:dyDescent="0.2">
      <c r="A37" s="415" t="s">
        <v>335</v>
      </c>
      <c r="B37" s="415"/>
      <c r="C37" s="415"/>
      <c r="D37" s="415"/>
      <c r="E37" s="415"/>
      <c r="F37" s="415"/>
      <c r="G37" s="415"/>
    </row>
    <row r="38" spans="1:8" x14ac:dyDescent="0.2">
      <c r="A38" s="415"/>
      <c r="B38" s="415"/>
      <c r="C38" s="415"/>
      <c r="D38" s="415"/>
      <c r="E38" s="415"/>
      <c r="F38" s="415"/>
      <c r="G38" s="415"/>
    </row>
    <row r="39" spans="1:8" ht="9.9499999999999993" customHeight="1" x14ac:dyDescent="0.2"/>
    <row r="40" spans="1:8" ht="15" x14ac:dyDescent="0.25">
      <c r="A40" s="52" t="s">
        <v>217</v>
      </c>
      <c r="B40" s="210"/>
      <c r="C40" s="210"/>
      <c r="D40" s="210"/>
      <c r="E40" s="210"/>
      <c r="F40" s="413">
        <v>60</v>
      </c>
      <c r="G40" s="414"/>
    </row>
    <row r="41" spans="1:8" ht="15" customHeight="1" x14ac:dyDescent="0.2">
      <c r="A41" s="408" t="s">
        <v>370</v>
      </c>
      <c r="B41" s="408"/>
      <c r="C41" s="408"/>
      <c r="D41" s="408"/>
      <c r="E41" s="408"/>
      <c r="F41" s="408"/>
      <c r="G41" s="408"/>
    </row>
    <row r="42" spans="1:8" ht="9.9499999999999993" customHeight="1" x14ac:dyDescent="0.2"/>
    <row r="43" spans="1:8" ht="17.25" customHeight="1" thickBot="1" x14ac:dyDescent="0.3">
      <c r="A43" s="55" t="s">
        <v>337</v>
      </c>
      <c r="B43" s="56"/>
      <c r="C43" s="57"/>
      <c r="D43" s="58"/>
      <c r="E43" s="58"/>
      <c r="F43" s="423">
        <f>SUM(F44,F56,F59)</f>
        <v>4750</v>
      </c>
      <c r="G43" s="423"/>
      <c r="H43" s="2"/>
    </row>
    <row r="44" spans="1:8" ht="15.75" thickTop="1" x14ac:dyDescent="0.25">
      <c r="A44" s="52" t="s">
        <v>16</v>
      </c>
      <c r="F44" s="413">
        <f>SUM(F45,F51)</f>
        <v>1950</v>
      </c>
      <c r="G44" s="414"/>
    </row>
    <row r="45" spans="1:8" ht="15" x14ac:dyDescent="0.25">
      <c r="A45" s="204" t="s">
        <v>680</v>
      </c>
      <c r="F45" s="429">
        <v>1450</v>
      </c>
      <c r="G45" s="430"/>
    </row>
    <row r="46" spans="1:8" ht="14.25" customHeight="1" x14ac:dyDescent="0.2">
      <c r="A46" s="415" t="s">
        <v>521</v>
      </c>
      <c r="B46" s="415"/>
      <c r="C46" s="415"/>
      <c r="D46" s="415"/>
      <c r="E46" s="415"/>
      <c r="F46" s="415"/>
      <c r="G46" s="415"/>
    </row>
    <row r="47" spans="1:8" x14ac:dyDescent="0.2">
      <c r="A47" s="415"/>
      <c r="B47" s="415"/>
      <c r="C47" s="415"/>
      <c r="D47" s="415"/>
      <c r="E47" s="415"/>
      <c r="F47" s="415"/>
      <c r="G47" s="415"/>
    </row>
    <row r="48" spans="1:8" x14ac:dyDescent="0.2">
      <c r="A48" s="415"/>
      <c r="B48" s="415"/>
      <c r="C48" s="415"/>
      <c r="D48" s="415"/>
      <c r="E48" s="415"/>
      <c r="F48" s="415"/>
      <c r="G48" s="415"/>
    </row>
    <row r="49" spans="1:7" ht="28.5" customHeight="1" x14ac:dyDescent="0.2">
      <c r="A49" s="415"/>
      <c r="B49" s="415"/>
      <c r="C49" s="415"/>
      <c r="D49" s="415"/>
      <c r="E49" s="415"/>
      <c r="F49" s="415"/>
      <c r="G49" s="415"/>
    </row>
    <row r="50" spans="1:7" ht="15" customHeight="1" x14ac:dyDescent="0.2">
      <c r="A50" s="47"/>
      <c r="B50" s="47"/>
      <c r="D50" s="47"/>
      <c r="E50" s="47"/>
      <c r="F50" s="47"/>
    </row>
    <row r="51" spans="1:7" ht="15" x14ac:dyDescent="0.25">
      <c r="A51" s="331" t="s">
        <v>681</v>
      </c>
      <c r="F51" s="429">
        <v>500</v>
      </c>
      <c r="G51" s="430"/>
    </row>
    <row r="52" spans="1:7" ht="19.5" customHeight="1" x14ac:dyDescent="0.2">
      <c r="A52" s="400" t="s">
        <v>785</v>
      </c>
      <c r="B52" s="400"/>
      <c r="C52" s="400"/>
      <c r="D52" s="400"/>
      <c r="E52" s="400"/>
      <c r="F52" s="400"/>
      <c r="G52" s="400"/>
    </row>
    <row r="53" spans="1:7" ht="15" customHeight="1" x14ac:dyDescent="0.2">
      <c r="A53" s="400"/>
      <c r="B53" s="400"/>
      <c r="C53" s="400"/>
      <c r="D53" s="400"/>
      <c r="E53" s="400"/>
      <c r="F53" s="400"/>
      <c r="G53" s="400"/>
    </row>
    <row r="54" spans="1:7" ht="24" customHeight="1" x14ac:dyDescent="0.2">
      <c r="A54" s="400"/>
      <c r="B54" s="400"/>
      <c r="C54" s="400"/>
      <c r="D54" s="400"/>
      <c r="E54" s="400"/>
      <c r="F54" s="400"/>
      <c r="G54" s="400"/>
    </row>
    <row r="55" spans="1:7" ht="15" customHeight="1" x14ac:dyDescent="0.2">
      <c r="A55" s="47"/>
      <c r="B55" s="47"/>
      <c r="D55" s="47"/>
      <c r="E55" s="47"/>
      <c r="F55" s="47"/>
    </row>
    <row r="56" spans="1:7" ht="14.25" customHeight="1" x14ac:dyDescent="0.25">
      <c r="A56" s="489" t="s">
        <v>218</v>
      </c>
      <c r="B56" s="489"/>
      <c r="C56" s="489"/>
      <c r="D56" s="286"/>
      <c r="E56" s="286"/>
      <c r="F56" s="413">
        <v>1300</v>
      </c>
      <c r="G56" s="414"/>
    </row>
    <row r="57" spans="1:7" ht="15.75" customHeight="1" x14ac:dyDescent="0.2">
      <c r="A57" s="47" t="s">
        <v>522</v>
      </c>
      <c r="B57" s="47"/>
      <c r="D57" s="47"/>
      <c r="E57" s="47"/>
      <c r="F57" s="47"/>
    </row>
    <row r="58" spans="1:7" ht="15.75" customHeight="1" x14ac:dyDescent="0.2">
      <c r="A58" s="47"/>
      <c r="B58" s="47"/>
      <c r="D58" s="47"/>
      <c r="E58" s="47"/>
      <c r="F58" s="47"/>
    </row>
    <row r="59" spans="1:7" ht="15" x14ac:dyDescent="0.25">
      <c r="A59" s="52" t="s">
        <v>37</v>
      </c>
      <c r="F59" s="413">
        <v>1500</v>
      </c>
      <c r="G59" s="414"/>
    </row>
    <row r="60" spans="1:7" ht="15" x14ac:dyDescent="0.25">
      <c r="A60" s="285" t="s">
        <v>520</v>
      </c>
      <c r="F60" s="455"/>
      <c r="G60" s="456"/>
    </row>
    <row r="61" spans="1:7" ht="15.75" customHeight="1" x14ac:dyDescent="0.2">
      <c r="A61" s="415" t="s">
        <v>523</v>
      </c>
      <c r="B61" s="415"/>
      <c r="C61" s="415"/>
      <c r="D61" s="415"/>
      <c r="E61" s="415"/>
      <c r="F61" s="415"/>
      <c r="G61" s="415"/>
    </row>
    <row r="62" spans="1:7" ht="28.5" customHeight="1" x14ac:dyDescent="0.2">
      <c r="A62" s="415"/>
      <c r="B62" s="415"/>
      <c r="C62" s="415"/>
      <c r="D62" s="415"/>
      <c r="E62" s="415"/>
      <c r="F62" s="415"/>
      <c r="G62" s="415"/>
    </row>
    <row r="65" spans="1:8" ht="13.5" customHeight="1" x14ac:dyDescent="0.2"/>
    <row r="78" spans="1:8" ht="31.5" customHeight="1" thickBot="1" x14ac:dyDescent="0.3">
      <c r="A78" s="382" t="s">
        <v>403</v>
      </c>
      <c r="B78" s="383"/>
      <c r="C78" s="383"/>
      <c r="D78" s="383"/>
      <c r="E78" s="383"/>
      <c r="F78" s="423">
        <f>SUM(F79)</f>
        <v>27285</v>
      </c>
      <c r="G78" s="423"/>
      <c r="H78" s="2"/>
    </row>
    <row r="79" spans="1:8" ht="14.25" customHeight="1" thickTop="1" x14ac:dyDescent="0.25">
      <c r="A79" s="52" t="s">
        <v>362</v>
      </c>
      <c r="F79" s="413">
        <v>27285</v>
      </c>
      <c r="G79" s="414"/>
    </row>
    <row r="80" spans="1:8" ht="15" customHeight="1" x14ac:dyDescent="0.2">
      <c r="A80" s="400" t="s">
        <v>408</v>
      </c>
      <c r="B80" s="400"/>
      <c r="C80" s="400"/>
      <c r="D80" s="400"/>
      <c r="E80" s="400"/>
      <c r="F80" s="400"/>
      <c r="G80" s="400"/>
    </row>
    <row r="81" spans="1:7" ht="15" customHeight="1" x14ac:dyDescent="0.2">
      <c r="A81" s="400"/>
      <c r="B81" s="400"/>
      <c r="C81" s="400"/>
      <c r="D81" s="400"/>
      <c r="E81" s="400"/>
      <c r="F81" s="400"/>
      <c r="G81" s="400"/>
    </row>
    <row r="82" spans="1:7" x14ac:dyDescent="0.2">
      <c r="A82" s="229"/>
      <c r="B82" s="229"/>
      <c r="C82" s="229"/>
      <c r="D82" s="229"/>
      <c r="E82" s="229"/>
      <c r="F82" s="229"/>
      <c r="G82" s="229"/>
    </row>
  </sheetData>
  <mergeCells count="39">
    <mergeCell ref="F1:G1"/>
    <mergeCell ref="A13:C13"/>
    <mergeCell ref="A18:E18"/>
    <mergeCell ref="F18:G18"/>
    <mergeCell ref="A16:E16"/>
    <mergeCell ref="F16:G16"/>
    <mergeCell ref="F17:G17"/>
    <mergeCell ref="F79:G79"/>
    <mergeCell ref="A80:G81"/>
    <mergeCell ref="F24:G24"/>
    <mergeCell ref="F43:G43"/>
    <mergeCell ref="F44:G44"/>
    <mergeCell ref="A28:G28"/>
    <mergeCell ref="F27:G27"/>
    <mergeCell ref="F40:G40"/>
    <mergeCell ref="F30:G30"/>
    <mergeCell ref="A31:G31"/>
    <mergeCell ref="A34:E34"/>
    <mergeCell ref="A36:E36"/>
    <mergeCell ref="F36:G36"/>
    <mergeCell ref="F45:G45"/>
    <mergeCell ref="F51:G51"/>
    <mergeCell ref="A52:G54"/>
    <mergeCell ref="F20:G20"/>
    <mergeCell ref="F21:G21"/>
    <mergeCell ref="A22:G22"/>
    <mergeCell ref="A78:E78"/>
    <mergeCell ref="F78:G78"/>
    <mergeCell ref="A61:G62"/>
    <mergeCell ref="F59:G59"/>
    <mergeCell ref="F60:G60"/>
    <mergeCell ref="A25:G25"/>
    <mergeCell ref="F33:G33"/>
    <mergeCell ref="A37:G38"/>
    <mergeCell ref="A41:G41"/>
    <mergeCell ref="A46:G49"/>
    <mergeCell ref="F34:G34"/>
    <mergeCell ref="A56:C56"/>
    <mergeCell ref="F56:G56"/>
  </mergeCells>
  <pageMargins left="0.70866141732283472" right="0.70866141732283472" top="0.78740157480314965" bottom="0.78740157480314965" header="0.31496062992125984" footer="0.31496062992125984"/>
  <pageSetup paperSize="9" scale="68" firstPageNumber="46"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55"/>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3.5703125" style="47" customWidth="1"/>
    <col min="9" max="11" width="9.140625" style="47" customWidth="1"/>
    <col min="12" max="12" width="13.28515625" style="47" customWidth="1"/>
    <col min="13" max="16384" width="9.140625" style="47"/>
  </cols>
  <sheetData>
    <row r="1" spans="1:7" ht="23.25" x14ac:dyDescent="0.35">
      <c r="A1" s="129" t="s">
        <v>132</v>
      </c>
      <c r="F1" s="422" t="s">
        <v>133</v>
      </c>
      <c r="G1" s="422"/>
    </row>
    <row r="3" spans="1:7" x14ac:dyDescent="0.2">
      <c r="A3" s="66" t="s">
        <v>1</v>
      </c>
      <c r="B3" s="66" t="s">
        <v>134</v>
      </c>
    </row>
    <row r="4" spans="1:7" x14ac:dyDescent="0.2">
      <c r="B4" s="66" t="s">
        <v>59</v>
      </c>
    </row>
    <row r="6" spans="1:7" s="50" customFormat="1" ht="13.5" thickBot="1" x14ac:dyDescent="0.25">
      <c r="A6" s="131"/>
      <c r="B6" s="131"/>
      <c r="D6" s="46"/>
      <c r="E6" s="46"/>
      <c r="F6" s="46"/>
      <c r="G6" s="237" t="s">
        <v>6</v>
      </c>
    </row>
    <row r="7" spans="1:7" s="50" customFormat="1" ht="39.75" thickTop="1" thickBot="1" x14ac:dyDescent="0.25">
      <c r="A7" s="82" t="s">
        <v>2</v>
      </c>
      <c r="B7" s="83" t="s">
        <v>3</v>
      </c>
      <c r="C7" s="84" t="s">
        <v>4</v>
      </c>
      <c r="D7" s="85" t="s">
        <v>414</v>
      </c>
      <c r="E7" s="1" t="s">
        <v>823</v>
      </c>
      <c r="F7" s="85" t="s">
        <v>415</v>
      </c>
      <c r="G7" s="36" t="s">
        <v>5</v>
      </c>
    </row>
    <row r="8" spans="1:7" s="91" customFormat="1" ht="12.75" thickTop="1" thickBot="1" x14ac:dyDescent="0.25">
      <c r="A8" s="86">
        <v>1</v>
      </c>
      <c r="B8" s="87">
        <v>2</v>
      </c>
      <c r="C8" s="87">
        <v>3</v>
      </c>
      <c r="D8" s="88">
        <v>4</v>
      </c>
      <c r="E8" s="88">
        <v>5</v>
      </c>
      <c r="F8" s="88">
        <v>6</v>
      </c>
      <c r="G8" s="89" t="s">
        <v>824</v>
      </c>
    </row>
    <row r="9" spans="1:7" ht="15" thickTop="1" x14ac:dyDescent="0.2">
      <c r="A9" s="107">
        <v>3513</v>
      </c>
      <c r="B9" s="108">
        <v>51</v>
      </c>
      <c r="C9" s="112" t="s">
        <v>7</v>
      </c>
      <c r="D9" s="32">
        <v>32340</v>
      </c>
      <c r="E9" s="32">
        <v>31438</v>
      </c>
      <c r="F9" s="32">
        <f>SUM(F19)</f>
        <v>37950</v>
      </c>
      <c r="G9" s="44">
        <f t="shared" ref="G9:G15" si="0">F9/D9*100</f>
        <v>117.34693877551021</v>
      </c>
    </row>
    <row r="10" spans="1:7" x14ac:dyDescent="0.2">
      <c r="A10" s="107">
        <v>3522</v>
      </c>
      <c r="B10" s="108">
        <v>51</v>
      </c>
      <c r="C10" s="177" t="s">
        <v>7</v>
      </c>
      <c r="D10" s="32">
        <v>7000</v>
      </c>
      <c r="E10" s="32">
        <v>7056</v>
      </c>
      <c r="F10" s="32">
        <f>SUM(F23)</f>
        <v>7000</v>
      </c>
      <c r="G10" s="44">
        <f t="shared" si="0"/>
        <v>100</v>
      </c>
    </row>
    <row r="11" spans="1:7" x14ac:dyDescent="0.2">
      <c r="A11" s="107">
        <v>3532</v>
      </c>
      <c r="B11" s="108">
        <v>51</v>
      </c>
      <c r="C11" s="177" t="s">
        <v>7</v>
      </c>
      <c r="D11" s="32">
        <v>250</v>
      </c>
      <c r="E11" s="32">
        <v>250</v>
      </c>
      <c r="F11" s="32">
        <f>F28</f>
        <v>400</v>
      </c>
      <c r="G11" s="44">
        <f t="shared" si="0"/>
        <v>160</v>
      </c>
    </row>
    <row r="12" spans="1:7" s="246" customFormat="1" ht="28.5" x14ac:dyDescent="0.25">
      <c r="A12" s="232">
        <v>3544</v>
      </c>
      <c r="B12" s="233">
        <v>53</v>
      </c>
      <c r="C12" s="250" t="s">
        <v>386</v>
      </c>
      <c r="D12" s="143">
        <v>300</v>
      </c>
      <c r="E12" s="143">
        <v>300</v>
      </c>
      <c r="F12" s="143">
        <f>SUM(F32)</f>
        <v>300</v>
      </c>
      <c r="G12" s="111">
        <f t="shared" si="0"/>
        <v>100</v>
      </c>
    </row>
    <row r="13" spans="1:7" x14ac:dyDescent="0.2">
      <c r="A13" s="107">
        <v>3599</v>
      </c>
      <c r="B13" s="108">
        <v>51</v>
      </c>
      <c r="C13" s="177" t="s">
        <v>7</v>
      </c>
      <c r="D13" s="32">
        <v>1755</v>
      </c>
      <c r="E13" s="32">
        <v>3982</v>
      </c>
      <c r="F13" s="32">
        <f>SUM(F36)</f>
        <v>1810</v>
      </c>
      <c r="G13" s="44">
        <f t="shared" si="0"/>
        <v>103.13390313390313</v>
      </c>
    </row>
    <row r="14" spans="1:7" ht="15" thickBot="1" x14ac:dyDescent="0.25">
      <c r="A14" s="113">
        <v>6172</v>
      </c>
      <c r="B14" s="114">
        <v>51</v>
      </c>
      <c r="C14" s="177" t="s">
        <v>7</v>
      </c>
      <c r="D14" s="33">
        <v>15</v>
      </c>
      <c r="E14" s="33">
        <v>15</v>
      </c>
      <c r="F14" s="33">
        <f>SUM(F47)</f>
        <v>15</v>
      </c>
      <c r="G14" s="44">
        <f t="shared" si="0"/>
        <v>100</v>
      </c>
    </row>
    <row r="15" spans="1:7" s="117" customFormat="1" ht="16.5" thickTop="1" thickBot="1" x14ac:dyDescent="0.3">
      <c r="A15" s="384" t="s">
        <v>8</v>
      </c>
      <c r="B15" s="385"/>
      <c r="C15" s="386"/>
      <c r="D15" s="115">
        <f>SUM(D9:D14)</f>
        <v>41660</v>
      </c>
      <c r="E15" s="115">
        <f>SUM(E9:E14)</f>
        <v>43041</v>
      </c>
      <c r="F15" s="115">
        <f>SUM(F9:F14)</f>
        <v>47475</v>
      </c>
      <c r="G15" s="51">
        <f t="shared" si="0"/>
        <v>113.95823331733077</v>
      </c>
    </row>
    <row r="16" spans="1:7" ht="15" thickTop="1" x14ac:dyDescent="0.2">
      <c r="A16" s="47"/>
      <c r="B16" s="47"/>
      <c r="D16" s="47"/>
      <c r="E16" s="47"/>
      <c r="F16" s="47"/>
    </row>
    <row r="17" spans="1:8" x14ac:dyDescent="0.2">
      <c r="A17" s="48"/>
      <c r="B17" s="48"/>
      <c r="C17" s="48"/>
      <c r="D17" s="48"/>
      <c r="E17" s="48"/>
      <c r="F17" s="48"/>
      <c r="G17" s="48"/>
    </row>
    <row r="18" spans="1:8" ht="15" x14ac:dyDescent="0.25">
      <c r="A18" s="54" t="s">
        <v>10</v>
      </c>
    </row>
    <row r="19" spans="1:8" ht="17.25" customHeight="1" thickBot="1" x14ac:dyDescent="0.3">
      <c r="A19" s="55" t="s">
        <v>136</v>
      </c>
      <c r="B19" s="56"/>
      <c r="C19" s="57"/>
      <c r="D19" s="58"/>
      <c r="E19" s="58"/>
      <c r="F19" s="423">
        <f>SUM(F20)</f>
        <v>37950</v>
      </c>
      <c r="G19" s="423"/>
      <c r="H19" s="2"/>
    </row>
    <row r="20" spans="1:8" ht="15.75" thickTop="1" x14ac:dyDescent="0.25">
      <c r="A20" s="52" t="s">
        <v>16</v>
      </c>
      <c r="F20" s="413">
        <v>37950</v>
      </c>
      <c r="G20" s="414"/>
      <c r="H20" s="2"/>
    </row>
    <row r="21" spans="1:8" ht="46.5" customHeight="1" x14ac:dyDescent="0.2">
      <c r="A21" s="492" t="s">
        <v>782</v>
      </c>
      <c r="B21" s="492"/>
      <c r="C21" s="492"/>
      <c r="D21" s="492"/>
      <c r="E21" s="492"/>
      <c r="F21" s="492"/>
      <c r="G21" s="492"/>
    </row>
    <row r="22" spans="1:8" ht="15" x14ac:dyDescent="0.25">
      <c r="A22" s="66"/>
      <c r="F22" s="67"/>
      <c r="G22" s="68"/>
    </row>
    <row r="23" spans="1:8" ht="17.25" customHeight="1" thickBot="1" x14ac:dyDescent="0.3">
      <c r="A23" s="55" t="s">
        <v>137</v>
      </c>
      <c r="B23" s="56"/>
      <c r="C23" s="57"/>
      <c r="D23" s="58"/>
      <c r="E23" s="58"/>
      <c r="F23" s="423">
        <f>SUM(F24)</f>
        <v>7000</v>
      </c>
      <c r="G23" s="423"/>
      <c r="H23" s="2"/>
    </row>
    <row r="24" spans="1:8" ht="15.75" thickTop="1" x14ac:dyDescent="0.25">
      <c r="A24" s="52" t="s">
        <v>16</v>
      </c>
      <c r="F24" s="413">
        <v>7000</v>
      </c>
      <c r="G24" s="414"/>
    </row>
    <row r="25" spans="1:8" ht="15" x14ac:dyDescent="0.25">
      <c r="A25" s="41" t="s">
        <v>135</v>
      </c>
      <c r="F25" s="67"/>
      <c r="G25" s="68"/>
    </row>
    <row r="26" spans="1:8" ht="15" x14ac:dyDescent="0.25">
      <c r="A26" s="66" t="s">
        <v>261</v>
      </c>
      <c r="F26" s="67"/>
      <c r="G26" s="68"/>
    </row>
    <row r="27" spans="1:8" ht="15" x14ac:dyDescent="0.25">
      <c r="A27" s="253"/>
      <c r="F27" s="251"/>
      <c r="G27" s="252"/>
    </row>
    <row r="28" spans="1:8" ht="15.75" thickBot="1" x14ac:dyDescent="0.3">
      <c r="A28" s="55" t="s">
        <v>409</v>
      </c>
      <c r="B28" s="56"/>
      <c r="C28" s="57"/>
      <c r="D28" s="58"/>
      <c r="E28" s="58"/>
      <c r="F28" s="423">
        <f>SUM(F29)</f>
        <v>400</v>
      </c>
      <c r="G28" s="423"/>
    </row>
    <row r="29" spans="1:8" ht="15.75" thickTop="1" x14ac:dyDescent="0.25">
      <c r="A29" s="52" t="s">
        <v>217</v>
      </c>
      <c r="F29" s="487">
        <v>400</v>
      </c>
      <c r="G29" s="491"/>
    </row>
    <row r="30" spans="1:8" ht="15" customHeight="1" x14ac:dyDescent="0.2">
      <c r="A30" s="411" t="s">
        <v>783</v>
      </c>
      <c r="B30" s="411"/>
      <c r="C30" s="411"/>
      <c r="D30" s="411"/>
      <c r="E30" s="411"/>
      <c r="F30" s="411"/>
      <c r="G30" s="411"/>
      <c r="H30" s="254"/>
    </row>
    <row r="31" spans="1:8" ht="15" x14ac:dyDescent="0.25">
      <c r="A31" s="52"/>
      <c r="F31" s="67"/>
      <c r="G31" s="68"/>
    </row>
    <row r="32" spans="1:8" ht="31.5" customHeight="1" thickBot="1" x14ac:dyDescent="0.3">
      <c r="A32" s="382" t="s">
        <v>404</v>
      </c>
      <c r="B32" s="383"/>
      <c r="C32" s="383"/>
      <c r="D32" s="383"/>
      <c r="E32" s="383"/>
      <c r="F32" s="423">
        <f>SUM(F33)</f>
        <v>300</v>
      </c>
      <c r="G32" s="423"/>
      <c r="H32" s="2"/>
    </row>
    <row r="33" spans="1:8" ht="15.75" thickTop="1" x14ac:dyDescent="0.25">
      <c r="A33" s="172" t="s">
        <v>204</v>
      </c>
      <c r="F33" s="413">
        <v>300</v>
      </c>
      <c r="G33" s="414"/>
    </row>
    <row r="34" spans="1:8" ht="15" x14ac:dyDescent="0.25">
      <c r="A34" s="66" t="s">
        <v>615</v>
      </c>
      <c r="F34" s="67"/>
      <c r="G34" s="68"/>
    </row>
    <row r="35" spans="1:8" ht="15" x14ac:dyDescent="0.25">
      <c r="A35" s="52"/>
      <c r="F35" s="67"/>
      <c r="G35" s="68"/>
    </row>
    <row r="36" spans="1:8" ht="17.25" customHeight="1" thickBot="1" x14ac:dyDescent="0.3">
      <c r="A36" s="55" t="s">
        <v>138</v>
      </c>
      <c r="B36" s="56"/>
      <c r="C36" s="57"/>
      <c r="D36" s="58"/>
      <c r="E36" s="58"/>
      <c r="F36" s="423">
        <f>SUM(F37,F41,F44)</f>
        <v>1810</v>
      </c>
      <c r="G36" s="423"/>
      <c r="H36" s="2"/>
    </row>
    <row r="37" spans="1:8" ht="15.75" thickTop="1" x14ac:dyDescent="0.25">
      <c r="A37" s="52" t="s">
        <v>16</v>
      </c>
      <c r="F37" s="413">
        <v>1200</v>
      </c>
      <c r="G37" s="414"/>
      <c r="H37" s="2"/>
    </row>
    <row r="38" spans="1:8" ht="30.75" customHeight="1" x14ac:dyDescent="0.2">
      <c r="A38" s="415" t="s">
        <v>410</v>
      </c>
      <c r="B38" s="415"/>
      <c r="C38" s="415"/>
      <c r="D38" s="415"/>
      <c r="E38" s="415"/>
      <c r="F38" s="415"/>
      <c r="G38" s="415"/>
      <c r="H38" s="2"/>
    </row>
    <row r="39" spans="1:8" ht="45" hidden="1" customHeight="1" x14ac:dyDescent="0.2">
      <c r="A39" s="415"/>
      <c r="B39" s="415"/>
      <c r="C39" s="415"/>
      <c r="D39" s="415"/>
      <c r="E39" s="415"/>
      <c r="F39" s="493"/>
      <c r="G39" s="494"/>
      <c r="H39" s="2"/>
    </row>
    <row r="40" spans="1:8" ht="15.75" customHeight="1" x14ac:dyDescent="0.25">
      <c r="A40" s="66"/>
      <c r="F40" s="67"/>
      <c r="G40" s="68"/>
    </row>
    <row r="41" spans="1:8" ht="15" x14ac:dyDescent="0.25">
      <c r="A41" s="52" t="s">
        <v>34</v>
      </c>
      <c r="F41" s="413">
        <v>10</v>
      </c>
      <c r="G41" s="414"/>
    </row>
    <row r="42" spans="1:8" ht="15" x14ac:dyDescent="0.25">
      <c r="A42" s="66" t="s">
        <v>249</v>
      </c>
      <c r="F42" s="67"/>
      <c r="G42" s="68"/>
    </row>
    <row r="43" spans="1:8" ht="10.5" customHeight="1" x14ac:dyDescent="0.25">
      <c r="A43" s="253"/>
      <c r="F43" s="251"/>
      <c r="G43" s="252"/>
    </row>
    <row r="44" spans="1:8" ht="15" x14ac:dyDescent="0.25">
      <c r="A44" s="52" t="s">
        <v>217</v>
      </c>
      <c r="F44" s="413">
        <v>600</v>
      </c>
      <c r="G44" s="414">
        <v>550</v>
      </c>
    </row>
    <row r="45" spans="1:8" ht="27.75" customHeight="1" x14ac:dyDescent="0.2">
      <c r="A45" s="400" t="s">
        <v>411</v>
      </c>
      <c r="B45" s="400"/>
      <c r="C45" s="400"/>
      <c r="D45" s="400"/>
      <c r="E45" s="400"/>
      <c r="F45" s="400"/>
      <c r="G45" s="400"/>
    </row>
    <row r="46" spans="1:8" ht="15" x14ac:dyDescent="0.25">
      <c r="A46" s="66"/>
      <c r="F46" s="67"/>
      <c r="G46" s="68"/>
    </row>
    <row r="47" spans="1:8" ht="17.25" customHeight="1" thickBot="1" x14ac:dyDescent="0.3">
      <c r="A47" s="55" t="s">
        <v>46</v>
      </c>
      <c r="B47" s="56"/>
      <c r="C47" s="57"/>
      <c r="D47" s="58"/>
      <c r="E47" s="58"/>
      <c r="F47" s="423">
        <f>SUM(F48)</f>
        <v>15</v>
      </c>
      <c r="G47" s="423"/>
      <c r="H47" s="2"/>
    </row>
    <row r="48" spans="1:8" ht="15.75" thickTop="1" x14ac:dyDescent="0.25">
      <c r="A48" s="52" t="s">
        <v>16</v>
      </c>
      <c r="F48" s="413">
        <v>15</v>
      </c>
      <c r="G48" s="414"/>
    </row>
    <row r="49" spans="1:7" ht="15" x14ac:dyDescent="0.25">
      <c r="A49" s="66" t="s">
        <v>139</v>
      </c>
      <c r="F49" s="67"/>
      <c r="G49" s="68"/>
    </row>
    <row r="50" spans="1:7" ht="15" x14ac:dyDescent="0.25">
      <c r="A50" s="52"/>
      <c r="F50" s="67"/>
      <c r="G50" s="68"/>
    </row>
    <row r="51" spans="1:7" ht="15" x14ac:dyDescent="0.25">
      <c r="A51" s="52"/>
      <c r="F51" s="67"/>
      <c r="G51" s="68"/>
    </row>
    <row r="55" spans="1:7" ht="12.75" customHeight="1" x14ac:dyDescent="0.2"/>
  </sheetData>
  <mergeCells count="23">
    <mergeCell ref="F48:G48"/>
    <mergeCell ref="F36:G36"/>
    <mergeCell ref="F37:G37"/>
    <mergeCell ref="F47:G47"/>
    <mergeCell ref="A32:E32"/>
    <mergeCell ref="F32:G32"/>
    <mergeCell ref="F33:G33"/>
    <mergeCell ref="F39:G39"/>
    <mergeCell ref="F41:G41"/>
    <mergeCell ref="A39:E39"/>
    <mergeCell ref="F44:G44"/>
    <mergeCell ref="A38:G38"/>
    <mergeCell ref="A45:G45"/>
    <mergeCell ref="F1:G1"/>
    <mergeCell ref="A15:C15"/>
    <mergeCell ref="F19:G19"/>
    <mergeCell ref="F20:G20"/>
    <mergeCell ref="F28:G28"/>
    <mergeCell ref="F29:G29"/>
    <mergeCell ref="F24:G24"/>
    <mergeCell ref="A30:G30"/>
    <mergeCell ref="A21:G21"/>
    <mergeCell ref="F23:G23"/>
  </mergeCells>
  <pageMargins left="0.70866141732283472" right="0.70866141732283472" top="0.78740157480314965" bottom="0.78740157480314965" header="0.31496062992125984" footer="0.31496062992125984"/>
  <pageSetup paperSize="9" scale="68" firstPageNumber="47"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38"/>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7109375" style="53" customWidth="1"/>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7" ht="23.25" x14ac:dyDescent="0.35">
      <c r="A1" s="129" t="s">
        <v>317</v>
      </c>
      <c r="F1" s="422" t="s">
        <v>63</v>
      </c>
      <c r="G1" s="422"/>
    </row>
    <row r="3" spans="1:7" x14ac:dyDescent="0.2">
      <c r="A3" s="66" t="s">
        <v>1</v>
      </c>
      <c r="B3" s="66" t="s">
        <v>64</v>
      </c>
    </row>
    <row r="4" spans="1:7" x14ac:dyDescent="0.2">
      <c r="B4" s="66" t="s">
        <v>59</v>
      </c>
    </row>
    <row r="6" spans="1:7" s="50" customFormat="1" ht="13.5" thickBot="1" x14ac:dyDescent="0.25">
      <c r="A6" s="131"/>
      <c r="B6" s="131"/>
      <c r="D6" s="46"/>
      <c r="E6" s="46"/>
      <c r="F6" s="46"/>
      <c r="G6" s="237" t="s">
        <v>6</v>
      </c>
    </row>
    <row r="7" spans="1:7" s="50" customFormat="1" ht="39.75" thickTop="1" thickBot="1" x14ac:dyDescent="0.25">
      <c r="A7" s="82" t="s">
        <v>2</v>
      </c>
      <c r="B7" s="83" t="s">
        <v>3</v>
      </c>
      <c r="C7" s="84" t="s">
        <v>4</v>
      </c>
      <c r="D7" s="85" t="s">
        <v>414</v>
      </c>
      <c r="E7" s="1" t="s">
        <v>823</v>
      </c>
      <c r="F7" s="85" t="s">
        <v>415</v>
      </c>
      <c r="G7" s="36" t="s">
        <v>5</v>
      </c>
    </row>
    <row r="8" spans="1:7" s="91" customFormat="1" ht="12.75" thickTop="1" thickBot="1" x14ac:dyDescent="0.25">
      <c r="A8" s="86">
        <v>1</v>
      </c>
      <c r="B8" s="87">
        <v>2</v>
      </c>
      <c r="C8" s="87">
        <v>3</v>
      </c>
      <c r="D8" s="88">
        <v>4</v>
      </c>
      <c r="E8" s="88">
        <v>5</v>
      </c>
      <c r="F8" s="88">
        <v>6</v>
      </c>
      <c r="G8" s="89" t="s">
        <v>824</v>
      </c>
    </row>
    <row r="9" spans="1:7" ht="15" thickTop="1" x14ac:dyDescent="0.2">
      <c r="A9" s="173">
        <v>3315</v>
      </c>
      <c r="B9" s="174">
        <v>59</v>
      </c>
      <c r="C9" s="178" t="s">
        <v>42</v>
      </c>
      <c r="D9" s="176">
        <v>5850</v>
      </c>
      <c r="E9" s="176">
        <v>5850</v>
      </c>
      <c r="F9" s="176">
        <f>SUM(F17)</f>
        <v>6500</v>
      </c>
      <c r="G9" s="132">
        <f>F9/D9*100</f>
        <v>111.11111111111111</v>
      </c>
    </row>
    <row r="10" spans="1:7" x14ac:dyDescent="0.2">
      <c r="A10" s="107">
        <v>6172</v>
      </c>
      <c r="B10" s="108">
        <v>51</v>
      </c>
      <c r="C10" s="112" t="s">
        <v>7</v>
      </c>
      <c r="D10" s="32">
        <v>936</v>
      </c>
      <c r="E10" s="32">
        <v>1013</v>
      </c>
      <c r="F10" s="32">
        <f>SUM(F25)</f>
        <v>940</v>
      </c>
      <c r="G10" s="44">
        <f>F10/D10*100</f>
        <v>100.42735042735043</v>
      </c>
    </row>
    <row r="11" spans="1:7" s="246" customFormat="1" ht="28.5" x14ac:dyDescent="0.25">
      <c r="A11" s="232">
        <v>6172</v>
      </c>
      <c r="B11" s="233">
        <v>53</v>
      </c>
      <c r="C11" s="250" t="s">
        <v>386</v>
      </c>
      <c r="D11" s="143">
        <v>40</v>
      </c>
      <c r="E11" s="143">
        <v>0</v>
      </c>
      <c r="F11" s="143">
        <v>0</v>
      </c>
      <c r="G11" s="111">
        <f>F11/D11*100</f>
        <v>0</v>
      </c>
    </row>
    <row r="12" spans="1:7" ht="15" thickBot="1" x14ac:dyDescent="0.25">
      <c r="A12" s="113">
        <v>2212</v>
      </c>
      <c r="B12" s="114">
        <v>51</v>
      </c>
      <c r="C12" s="112" t="s">
        <v>7</v>
      </c>
      <c r="D12" s="33">
        <v>314</v>
      </c>
      <c r="E12" s="33">
        <v>314</v>
      </c>
      <c r="F12" s="33">
        <f>SUM(F36)</f>
        <v>350</v>
      </c>
      <c r="G12" s="111">
        <f>F12/D12*100</f>
        <v>111.46496815286623</v>
      </c>
    </row>
    <row r="13" spans="1:7" s="117" customFormat="1" ht="16.5" thickTop="1" thickBot="1" x14ac:dyDescent="0.3">
      <c r="A13" s="384" t="s">
        <v>8</v>
      </c>
      <c r="B13" s="385"/>
      <c r="C13" s="386"/>
      <c r="D13" s="115">
        <f>SUM(D9:D12)</f>
        <v>7140</v>
      </c>
      <c r="E13" s="115">
        <f t="shared" ref="E13" si="0">SUM(E9:E12)</f>
        <v>7177</v>
      </c>
      <c r="F13" s="115">
        <f>SUM(F9:F12)</f>
        <v>7790</v>
      </c>
      <c r="G13" s="51">
        <f>F13/D13*100</f>
        <v>109.10364145658262</v>
      </c>
    </row>
    <row r="14" spans="1:7" ht="15" thickTop="1" x14ac:dyDescent="0.2">
      <c r="A14" s="444"/>
      <c r="B14" s="444"/>
      <c r="C14" s="444"/>
      <c r="D14" s="444"/>
      <c r="E14" s="444"/>
      <c r="F14" s="444"/>
      <c r="G14" s="444"/>
    </row>
    <row r="15" spans="1:7" x14ac:dyDescent="0.2">
      <c r="A15" s="48"/>
      <c r="B15" s="48"/>
      <c r="C15" s="48"/>
      <c r="D15" s="48"/>
      <c r="E15" s="48"/>
      <c r="F15" s="48"/>
      <c r="G15" s="48"/>
    </row>
    <row r="16" spans="1:7" ht="15" x14ac:dyDescent="0.25">
      <c r="A16" s="54" t="s">
        <v>10</v>
      </c>
    </row>
    <row r="17" spans="1:8" ht="17.25" customHeight="1" thickBot="1" x14ac:dyDescent="0.3">
      <c r="A17" s="55" t="s">
        <v>65</v>
      </c>
      <c r="B17" s="56"/>
      <c r="C17" s="57"/>
      <c r="D17" s="58"/>
      <c r="E17" s="58"/>
      <c r="F17" s="423">
        <f>SUM(F18)</f>
        <v>6500</v>
      </c>
      <c r="G17" s="423"/>
      <c r="H17" s="2"/>
    </row>
    <row r="18" spans="1:8" ht="15.75" thickTop="1" x14ac:dyDescent="0.25">
      <c r="A18" s="52" t="s">
        <v>45</v>
      </c>
      <c r="F18" s="413">
        <v>6500</v>
      </c>
      <c r="G18" s="414"/>
    </row>
    <row r="19" spans="1:8" ht="14.25" customHeight="1" x14ac:dyDescent="0.2">
      <c r="A19" s="436" t="s">
        <v>733</v>
      </c>
      <c r="B19" s="436"/>
      <c r="C19" s="436"/>
      <c r="D19" s="436"/>
      <c r="E19" s="436"/>
      <c r="F19" s="436"/>
      <c r="G19" s="436"/>
    </row>
    <row r="20" spans="1:8" ht="14.25" customHeight="1" x14ac:dyDescent="0.2">
      <c r="A20" s="436"/>
      <c r="B20" s="436"/>
      <c r="C20" s="436"/>
      <c r="D20" s="436"/>
      <c r="E20" s="436"/>
      <c r="F20" s="436"/>
      <c r="G20" s="436"/>
    </row>
    <row r="21" spans="1:8" ht="14.25" customHeight="1" x14ac:dyDescent="0.2">
      <c r="A21" s="436"/>
      <c r="B21" s="436"/>
      <c r="C21" s="436"/>
      <c r="D21" s="436"/>
      <c r="E21" s="436"/>
      <c r="F21" s="436"/>
      <c r="G21" s="436"/>
    </row>
    <row r="22" spans="1:8" ht="26.25" customHeight="1" x14ac:dyDescent="0.2">
      <c r="A22" s="436"/>
      <c r="B22" s="436"/>
      <c r="C22" s="436"/>
      <c r="D22" s="436"/>
      <c r="E22" s="436"/>
      <c r="F22" s="436"/>
      <c r="G22" s="436"/>
    </row>
    <row r="23" spans="1:8" ht="1.5" customHeight="1" x14ac:dyDescent="0.2">
      <c r="A23" s="436"/>
      <c r="B23" s="436"/>
      <c r="C23" s="436"/>
      <c r="D23" s="436"/>
      <c r="E23" s="436"/>
      <c r="F23" s="436"/>
      <c r="G23" s="436"/>
    </row>
    <row r="24" spans="1:8" ht="15" x14ac:dyDescent="0.25">
      <c r="A24" s="52"/>
      <c r="F24" s="67"/>
      <c r="G24" s="68"/>
    </row>
    <row r="25" spans="1:8" ht="17.25" customHeight="1" thickBot="1" x14ac:dyDescent="0.3">
      <c r="A25" s="55" t="s">
        <v>46</v>
      </c>
      <c r="B25" s="56"/>
      <c r="C25" s="57"/>
      <c r="D25" s="58"/>
      <c r="E25" s="58"/>
      <c r="F25" s="423">
        <f>SUM(F26,F29,F32)</f>
        <v>940</v>
      </c>
      <c r="G25" s="423"/>
      <c r="H25" s="2"/>
    </row>
    <row r="26" spans="1:8" ht="15.75" thickTop="1" x14ac:dyDescent="0.25">
      <c r="A26" s="52" t="s">
        <v>44</v>
      </c>
      <c r="F26" s="413">
        <v>500</v>
      </c>
      <c r="G26" s="414"/>
    </row>
    <row r="27" spans="1:8" ht="15" x14ac:dyDescent="0.25">
      <c r="A27" s="66" t="s">
        <v>315</v>
      </c>
      <c r="F27" s="67"/>
      <c r="G27" s="68"/>
    </row>
    <row r="28" spans="1:8" ht="15" x14ac:dyDescent="0.25">
      <c r="A28" s="66"/>
      <c r="F28" s="67"/>
      <c r="G28" s="68"/>
    </row>
    <row r="29" spans="1:8" ht="15" x14ac:dyDescent="0.25">
      <c r="A29" s="52" t="s">
        <v>14</v>
      </c>
      <c r="F29" s="413">
        <v>120</v>
      </c>
      <c r="G29" s="414"/>
    </row>
    <row r="30" spans="1:8" ht="15" customHeight="1" x14ac:dyDescent="0.2">
      <c r="A30" s="379" t="s">
        <v>316</v>
      </c>
      <c r="B30" s="379"/>
      <c r="C30" s="379"/>
      <c r="D30" s="379"/>
      <c r="E30" s="379"/>
      <c r="F30" s="379"/>
      <c r="G30" s="379"/>
    </row>
    <row r="31" spans="1:8" ht="15" x14ac:dyDescent="0.25">
      <c r="A31" s="52"/>
      <c r="F31" s="67"/>
      <c r="G31" s="68"/>
    </row>
    <row r="32" spans="1:8" ht="15" x14ac:dyDescent="0.25">
      <c r="A32" s="52" t="s">
        <v>16</v>
      </c>
      <c r="F32" s="413">
        <v>320</v>
      </c>
      <c r="G32" s="414"/>
    </row>
    <row r="33" spans="1:8" ht="15" customHeight="1" x14ac:dyDescent="0.2">
      <c r="A33" s="400" t="s">
        <v>519</v>
      </c>
      <c r="B33" s="400"/>
      <c r="C33" s="400"/>
      <c r="D33" s="400"/>
      <c r="E33" s="400"/>
      <c r="F33" s="400"/>
      <c r="G33" s="400"/>
    </row>
    <row r="34" spans="1:8" ht="15" customHeight="1" x14ac:dyDescent="0.2">
      <c r="A34" s="400"/>
      <c r="B34" s="400"/>
      <c r="C34" s="400"/>
      <c r="D34" s="400"/>
      <c r="E34" s="400"/>
      <c r="F34" s="400"/>
      <c r="G34" s="400"/>
    </row>
    <row r="35" spans="1:8" ht="15" x14ac:dyDescent="0.25">
      <c r="A35" s="75"/>
      <c r="B35" s="75"/>
      <c r="C35" s="75"/>
      <c r="D35" s="75"/>
      <c r="E35" s="75"/>
      <c r="F35" s="75"/>
      <c r="G35" s="75"/>
    </row>
    <row r="36" spans="1:8" ht="17.25" customHeight="1" thickBot="1" x14ac:dyDescent="0.3">
      <c r="A36" s="55" t="s">
        <v>128</v>
      </c>
      <c r="B36" s="56"/>
      <c r="C36" s="57"/>
      <c r="D36" s="58"/>
      <c r="E36" s="58"/>
      <c r="F36" s="423">
        <f>SUM(F37,F40,F43)</f>
        <v>350</v>
      </c>
      <c r="G36" s="423"/>
      <c r="H36" s="2"/>
    </row>
    <row r="37" spans="1:8" ht="15.75" thickTop="1" x14ac:dyDescent="0.25">
      <c r="A37" s="52" t="s">
        <v>16</v>
      </c>
      <c r="F37" s="413">
        <v>350</v>
      </c>
      <c r="G37" s="414"/>
    </row>
    <row r="38" spans="1:8" ht="15" x14ac:dyDescent="0.25">
      <c r="A38" s="400" t="s">
        <v>691</v>
      </c>
      <c r="B38" s="401"/>
      <c r="C38" s="401"/>
      <c r="D38" s="401"/>
      <c r="E38" s="401"/>
      <c r="F38" s="401"/>
      <c r="G38" s="401"/>
    </row>
  </sheetData>
  <mergeCells count="15">
    <mergeCell ref="F37:G37"/>
    <mergeCell ref="A38:G38"/>
    <mergeCell ref="A13:C13"/>
    <mergeCell ref="F32:G32"/>
    <mergeCell ref="F25:G25"/>
    <mergeCell ref="F26:G26"/>
    <mergeCell ref="F29:G29"/>
    <mergeCell ref="A14:G14"/>
    <mergeCell ref="A30:G30"/>
    <mergeCell ref="F1:G1"/>
    <mergeCell ref="F17:G17"/>
    <mergeCell ref="F18:G18"/>
    <mergeCell ref="A19:G23"/>
    <mergeCell ref="F36:G36"/>
    <mergeCell ref="A33:G34"/>
  </mergeCells>
  <pageMargins left="0.70866141732283472" right="0.70866141732283472" top="0.78740157480314965" bottom="0.78740157480314965" header="0.31496062992125984" footer="0.31496062992125984"/>
  <pageSetup paperSize="9" scale="67" firstPageNumber="48"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303"/>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7.85546875" style="47" customWidth="1"/>
    <col min="4" max="6" width="14.140625" style="45" customWidth="1"/>
    <col min="7" max="7" width="8.28515625" style="47" customWidth="1"/>
    <col min="8" max="8" width="13.28515625" style="47" bestFit="1" customWidth="1"/>
    <col min="9" max="11" width="9.140625" style="47"/>
    <col min="12" max="12" width="13.28515625" style="47" customWidth="1"/>
    <col min="13" max="16384" width="9.140625" style="47"/>
  </cols>
  <sheetData>
    <row r="1" spans="1:7" ht="23.25" x14ac:dyDescent="0.35">
      <c r="A1" s="129" t="s">
        <v>351</v>
      </c>
      <c r="F1" s="422" t="s">
        <v>84</v>
      </c>
      <c r="G1" s="422"/>
    </row>
    <row r="3" spans="1:7" x14ac:dyDescent="0.2">
      <c r="A3" s="66" t="s">
        <v>1</v>
      </c>
      <c r="B3" s="227" t="s">
        <v>22</v>
      </c>
      <c r="C3" s="30"/>
    </row>
    <row r="4" spans="1:7" x14ac:dyDescent="0.2">
      <c r="B4" s="66" t="s">
        <v>59</v>
      </c>
    </row>
    <row r="5" spans="1:7" s="50" customFormat="1" ht="13.5" thickBot="1" x14ac:dyDescent="0.25">
      <c r="A5" s="131"/>
      <c r="B5" s="131"/>
      <c r="D5" s="46"/>
      <c r="E5" s="46"/>
      <c r="F5" s="46"/>
      <c r="G5" s="237" t="s">
        <v>6</v>
      </c>
    </row>
    <row r="6" spans="1:7" s="50" customFormat="1" ht="39" customHeight="1" thickTop="1" thickBot="1" x14ac:dyDescent="0.25">
      <c r="A6" s="82" t="s">
        <v>2</v>
      </c>
      <c r="B6" s="83" t="s">
        <v>3</v>
      </c>
      <c r="C6" s="84" t="s">
        <v>4</v>
      </c>
      <c r="D6" s="85" t="s">
        <v>414</v>
      </c>
      <c r="E6" s="1" t="s">
        <v>823</v>
      </c>
      <c r="F6" s="85" t="s">
        <v>415</v>
      </c>
      <c r="G6" s="36" t="s">
        <v>5</v>
      </c>
    </row>
    <row r="7" spans="1:7" s="91" customFormat="1" ht="12.75" thickTop="1" thickBot="1" x14ac:dyDescent="0.25">
      <c r="A7" s="86">
        <v>1</v>
      </c>
      <c r="B7" s="87">
        <v>2</v>
      </c>
      <c r="C7" s="87">
        <v>3</v>
      </c>
      <c r="D7" s="88">
        <v>4</v>
      </c>
      <c r="E7" s="88">
        <v>5</v>
      </c>
      <c r="F7" s="88">
        <v>6</v>
      </c>
      <c r="G7" s="89" t="s">
        <v>824</v>
      </c>
    </row>
    <row r="8" spans="1:7" s="91" customFormat="1" ht="14.25" customHeight="1" thickTop="1" x14ac:dyDescent="0.2">
      <c r="A8" s="102">
        <v>2143</v>
      </c>
      <c r="B8" s="103">
        <v>51</v>
      </c>
      <c r="C8" s="106" t="s">
        <v>7</v>
      </c>
      <c r="D8" s="42">
        <v>12179</v>
      </c>
      <c r="E8" s="42">
        <v>12932</v>
      </c>
      <c r="F8" s="42">
        <f>SUM(F23)</f>
        <v>13879</v>
      </c>
      <c r="G8" s="101">
        <f>F8/D8*100</f>
        <v>113.95845307496511</v>
      </c>
    </row>
    <row r="9" spans="1:7" ht="14.25" customHeight="1" x14ac:dyDescent="0.2">
      <c r="A9" s="102">
        <v>3341</v>
      </c>
      <c r="B9" s="108">
        <v>51</v>
      </c>
      <c r="C9" s="106" t="s">
        <v>7</v>
      </c>
      <c r="D9" s="32">
        <v>4500</v>
      </c>
      <c r="E9" s="32">
        <v>4907</v>
      </c>
      <c r="F9" s="32">
        <f>SUM(F104)</f>
        <v>5200</v>
      </c>
      <c r="G9" s="101">
        <f>F9/D9*100</f>
        <v>115.55555555555554</v>
      </c>
    </row>
    <row r="10" spans="1:7" ht="14.25" customHeight="1" x14ac:dyDescent="0.2">
      <c r="A10" s="102">
        <v>3349</v>
      </c>
      <c r="B10" s="103">
        <v>51</v>
      </c>
      <c r="C10" s="106" t="s">
        <v>7</v>
      </c>
      <c r="D10" s="42">
        <v>3400</v>
      </c>
      <c r="E10" s="42">
        <v>3448</v>
      </c>
      <c r="F10" s="42">
        <f>F110</f>
        <v>4700</v>
      </c>
      <c r="G10" s="101">
        <f>F10/D10*100</f>
        <v>138.23529411764704</v>
      </c>
    </row>
    <row r="11" spans="1:7" ht="14.25" customHeight="1" x14ac:dyDescent="0.2">
      <c r="A11" s="102">
        <v>5272</v>
      </c>
      <c r="B11" s="108">
        <v>51</v>
      </c>
      <c r="C11" s="106" t="s">
        <v>7</v>
      </c>
      <c r="D11" s="32">
        <v>30</v>
      </c>
      <c r="E11" s="32">
        <v>30</v>
      </c>
      <c r="F11" s="32">
        <f>SUM(F121)</f>
        <v>30</v>
      </c>
      <c r="G11" s="101">
        <f t="shared" ref="G11:G16" si="0">F11/D11*100</f>
        <v>100</v>
      </c>
    </row>
    <row r="12" spans="1:7" ht="14.25" customHeight="1" x14ac:dyDescent="0.2">
      <c r="A12" s="102">
        <v>5273</v>
      </c>
      <c r="B12" s="108">
        <v>50</v>
      </c>
      <c r="C12" s="106" t="s">
        <v>385</v>
      </c>
      <c r="D12" s="32">
        <v>0</v>
      </c>
      <c r="E12" s="32">
        <v>0</v>
      </c>
      <c r="F12" s="32">
        <f>SUM(F127)</f>
        <v>8</v>
      </c>
      <c r="G12" s="101">
        <v>0</v>
      </c>
    </row>
    <row r="13" spans="1:7" ht="14.25" customHeight="1" x14ac:dyDescent="0.2">
      <c r="A13" s="102">
        <v>5273</v>
      </c>
      <c r="B13" s="108">
        <v>51</v>
      </c>
      <c r="C13" s="106" t="s">
        <v>7</v>
      </c>
      <c r="D13" s="32">
        <v>466</v>
      </c>
      <c r="E13" s="32">
        <v>466</v>
      </c>
      <c r="F13" s="32">
        <f>SUM(F132)</f>
        <v>962</v>
      </c>
      <c r="G13" s="101">
        <f t="shared" si="0"/>
        <v>206.43776824034336</v>
      </c>
    </row>
    <row r="14" spans="1:7" ht="14.25" customHeight="1" x14ac:dyDescent="0.2">
      <c r="A14" s="102">
        <v>5273</v>
      </c>
      <c r="B14" s="108">
        <v>59</v>
      </c>
      <c r="C14" s="99" t="s">
        <v>42</v>
      </c>
      <c r="D14" s="32">
        <v>0</v>
      </c>
      <c r="E14" s="32">
        <v>0</v>
      </c>
      <c r="F14" s="32">
        <f>SUM(F182)</f>
        <v>4500</v>
      </c>
      <c r="G14" s="101">
        <v>0</v>
      </c>
    </row>
    <row r="15" spans="1:7" ht="27.75" customHeight="1" x14ac:dyDescent="0.2">
      <c r="A15" s="234">
        <v>5511</v>
      </c>
      <c r="B15" s="233">
        <v>53</v>
      </c>
      <c r="C15" s="109" t="s">
        <v>386</v>
      </c>
      <c r="D15" s="143">
        <v>985</v>
      </c>
      <c r="E15" s="143">
        <v>1023</v>
      </c>
      <c r="F15" s="143">
        <f>SUM(F186)</f>
        <v>985</v>
      </c>
      <c r="G15" s="355">
        <f t="shared" si="0"/>
        <v>100</v>
      </c>
    </row>
    <row r="16" spans="1:7" ht="14.25" customHeight="1" x14ac:dyDescent="0.2">
      <c r="A16" s="102">
        <v>5529</v>
      </c>
      <c r="B16" s="108">
        <v>51</v>
      </c>
      <c r="C16" s="106" t="s">
        <v>7</v>
      </c>
      <c r="D16" s="32">
        <v>40</v>
      </c>
      <c r="E16" s="32">
        <v>40</v>
      </c>
      <c r="F16" s="32">
        <f>SUM(F190)</f>
        <v>40</v>
      </c>
      <c r="G16" s="101">
        <f t="shared" si="0"/>
        <v>100</v>
      </c>
    </row>
    <row r="17" spans="1:8" ht="14.25" customHeight="1" x14ac:dyDescent="0.2">
      <c r="A17" s="102">
        <v>6113</v>
      </c>
      <c r="B17" s="103">
        <v>51</v>
      </c>
      <c r="C17" s="106" t="s">
        <v>7</v>
      </c>
      <c r="D17" s="42">
        <v>9042</v>
      </c>
      <c r="E17" s="42">
        <v>14525</v>
      </c>
      <c r="F17" s="42">
        <f>SUM(F196)</f>
        <v>14889</v>
      </c>
      <c r="G17" s="101">
        <f>F17/D17*100</f>
        <v>164.66489714664897</v>
      </c>
      <c r="H17" s="30"/>
    </row>
    <row r="18" spans="1:8" ht="14.25" customHeight="1" x14ac:dyDescent="0.2">
      <c r="A18" s="102">
        <v>6172</v>
      </c>
      <c r="B18" s="103">
        <v>51</v>
      </c>
      <c r="C18" s="106" t="s">
        <v>7</v>
      </c>
      <c r="D18" s="42">
        <v>1150</v>
      </c>
      <c r="E18" s="42">
        <v>1189</v>
      </c>
      <c r="F18" s="42">
        <f>SUM(F287)</f>
        <v>1080</v>
      </c>
      <c r="G18" s="101">
        <f>F18/D18*100</f>
        <v>93.913043478260875</v>
      </c>
    </row>
    <row r="19" spans="1:8" ht="14.25" customHeight="1" thickBot="1" x14ac:dyDescent="0.25">
      <c r="A19" s="102">
        <v>6409</v>
      </c>
      <c r="B19" s="103">
        <v>51</v>
      </c>
      <c r="C19" s="106" t="s">
        <v>7</v>
      </c>
      <c r="D19" s="42">
        <v>5445</v>
      </c>
      <c r="E19" s="42">
        <v>5445</v>
      </c>
      <c r="F19" s="42">
        <f>SUM(F298)</f>
        <v>6000</v>
      </c>
      <c r="G19" s="101">
        <f>F19/D19*100</f>
        <v>110.19283746556474</v>
      </c>
    </row>
    <row r="20" spans="1:8" s="117" customFormat="1" ht="22.5" customHeight="1" thickTop="1" thickBot="1" x14ac:dyDescent="0.3">
      <c r="A20" s="384" t="s">
        <v>8</v>
      </c>
      <c r="B20" s="385"/>
      <c r="C20" s="386"/>
      <c r="D20" s="115">
        <f>SUM(D8:D19)</f>
        <v>37237</v>
      </c>
      <c r="E20" s="115">
        <f>SUM(E8:E19)</f>
        <v>44005</v>
      </c>
      <c r="F20" s="115">
        <f>SUM(F8:F19)</f>
        <v>52273</v>
      </c>
      <c r="G20" s="51">
        <f>F20/D20*100</f>
        <v>140.37919273840535</v>
      </c>
    </row>
    <row r="21" spans="1:8" ht="15" thickTop="1" x14ac:dyDescent="0.2">
      <c r="A21" s="47"/>
      <c r="B21" s="47"/>
      <c r="D21" s="47"/>
      <c r="E21" s="47"/>
      <c r="F21" s="47"/>
    </row>
    <row r="22" spans="1:8" ht="15" x14ac:dyDescent="0.25">
      <c r="A22" s="54" t="s">
        <v>10</v>
      </c>
      <c r="B22" s="179"/>
      <c r="C22" s="179"/>
      <c r="D22" s="179"/>
      <c r="E22" s="179"/>
      <c r="F22" s="179"/>
      <c r="G22" s="179"/>
    </row>
    <row r="23" spans="1:8" ht="15.75" thickBot="1" x14ac:dyDescent="0.3">
      <c r="A23" s="55" t="s">
        <v>99</v>
      </c>
      <c r="B23" s="56"/>
      <c r="C23" s="57"/>
      <c r="D23" s="58"/>
      <c r="E23" s="58"/>
      <c r="F23" s="423">
        <f>SUM(F24,F31,F34,F40,F48,F78,F82)</f>
        <v>13879</v>
      </c>
      <c r="G23" s="423"/>
    </row>
    <row r="24" spans="1:8" ht="15.75" thickTop="1" x14ac:dyDescent="0.25">
      <c r="A24" s="52" t="s">
        <v>773</v>
      </c>
      <c r="B24" s="179"/>
      <c r="C24" s="179"/>
      <c r="D24" s="179"/>
      <c r="E24" s="179"/>
      <c r="F24" s="413">
        <v>1050</v>
      </c>
      <c r="G24" s="414"/>
    </row>
    <row r="25" spans="1:8" ht="14.25" customHeight="1" x14ac:dyDescent="0.2">
      <c r="A25" s="415" t="s">
        <v>501</v>
      </c>
      <c r="B25" s="415"/>
      <c r="C25" s="415"/>
      <c r="D25" s="415"/>
      <c r="E25" s="415"/>
      <c r="F25" s="415"/>
      <c r="G25" s="415"/>
    </row>
    <row r="26" spans="1:8" x14ac:dyDescent="0.2">
      <c r="A26" s="415"/>
      <c r="B26" s="415"/>
      <c r="C26" s="415"/>
      <c r="D26" s="415"/>
      <c r="E26" s="415"/>
      <c r="F26" s="415"/>
      <c r="G26" s="415"/>
    </row>
    <row r="27" spans="1:8" x14ac:dyDescent="0.2">
      <c r="A27" s="415"/>
      <c r="B27" s="415"/>
      <c r="C27" s="415"/>
      <c r="D27" s="415"/>
      <c r="E27" s="415"/>
      <c r="F27" s="415"/>
      <c r="G27" s="415"/>
    </row>
    <row r="28" spans="1:8" x14ac:dyDescent="0.2">
      <c r="A28" s="415"/>
      <c r="B28" s="415"/>
      <c r="C28" s="415"/>
      <c r="D28" s="415"/>
      <c r="E28" s="415"/>
      <c r="F28" s="415"/>
      <c r="G28" s="415"/>
    </row>
    <row r="29" spans="1:8" ht="45" customHeight="1" x14ac:dyDescent="0.2">
      <c r="A29" s="415"/>
      <c r="B29" s="415"/>
      <c r="C29" s="415"/>
      <c r="D29" s="415"/>
      <c r="E29" s="415"/>
      <c r="F29" s="415"/>
      <c r="G29" s="415"/>
    </row>
    <row r="30" spans="1:8" ht="13.5" customHeight="1" x14ac:dyDescent="0.2">
      <c r="A30" s="180"/>
      <c r="B30" s="180"/>
      <c r="C30" s="180"/>
      <c r="D30" s="180"/>
      <c r="E30" s="180"/>
      <c r="F30" s="180"/>
      <c r="G30" s="180"/>
    </row>
    <row r="31" spans="1:8" ht="15" x14ac:dyDescent="0.25">
      <c r="A31" s="28" t="s">
        <v>774</v>
      </c>
      <c r="D31" s="47"/>
      <c r="F31" s="413">
        <v>10</v>
      </c>
      <c r="G31" s="414"/>
    </row>
    <row r="32" spans="1:8" ht="30.75" customHeight="1" x14ac:dyDescent="0.2">
      <c r="A32" s="411" t="s">
        <v>734</v>
      </c>
      <c r="B32" s="411"/>
      <c r="C32" s="411"/>
      <c r="D32" s="411"/>
      <c r="E32" s="411"/>
      <c r="F32" s="411"/>
      <c r="G32" s="411"/>
    </row>
    <row r="33" spans="1:7" ht="10.5" customHeight="1" x14ac:dyDescent="0.2">
      <c r="A33" s="275"/>
      <c r="B33" s="275"/>
      <c r="C33" s="275"/>
      <c r="D33" s="275"/>
      <c r="E33" s="275"/>
      <c r="F33" s="275"/>
      <c r="G33" s="275"/>
    </row>
    <row r="34" spans="1:7" ht="15" customHeight="1" x14ac:dyDescent="0.25">
      <c r="A34" s="52" t="s">
        <v>14</v>
      </c>
      <c r="F34" s="413">
        <v>1000</v>
      </c>
      <c r="G34" s="414"/>
    </row>
    <row r="35" spans="1:7" ht="15" customHeight="1" x14ac:dyDescent="0.2">
      <c r="A35" s="415" t="s">
        <v>735</v>
      </c>
      <c r="B35" s="415"/>
      <c r="C35" s="415"/>
      <c r="D35" s="415"/>
      <c r="E35" s="415"/>
      <c r="F35" s="415"/>
      <c r="G35" s="415"/>
    </row>
    <row r="36" spans="1:7" ht="15" customHeight="1" x14ac:dyDescent="0.2">
      <c r="A36" s="415"/>
      <c r="B36" s="415"/>
      <c r="C36" s="415"/>
      <c r="D36" s="415"/>
      <c r="E36" s="415"/>
      <c r="F36" s="415"/>
      <c r="G36" s="415"/>
    </row>
    <row r="37" spans="1:7" ht="15" customHeight="1" x14ac:dyDescent="0.2">
      <c r="A37" s="415"/>
      <c r="B37" s="415"/>
      <c r="C37" s="415"/>
      <c r="D37" s="415"/>
      <c r="E37" s="415"/>
      <c r="F37" s="415"/>
      <c r="G37" s="415"/>
    </row>
    <row r="38" spans="1:7" ht="15" customHeight="1" x14ac:dyDescent="0.2">
      <c r="A38" s="415"/>
      <c r="B38" s="415"/>
      <c r="C38" s="415"/>
      <c r="D38" s="415"/>
      <c r="E38" s="415"/>
      <c r="F38" s="415"/>
      <c r="G38" s="415"/>
    </row>
    <row r="39" spans="1:7" ht="13.5" customHeight="1" x14ac:dyDescent="0.2">
      <c r="A39" s="275"/>
      <c r="B39" s="275"/>
      <c r="C39" s="275"/>
      <c r="D39" s="275"/>
      <c r="E39" s="275"/>
      <c r="F39" s="275"/>
      <c r="G39" s="275"/>
    </row>
    <row r="40" spans="1:7" ht="15" x14ac:dyDescent="0.25">
      <c r="A40" s="52" t="s">
        <v>92</v>
      </c>
      <c r="B40" s="75"/>
      <c r="C40" s="75"/>
      <c r="D40" s="75"/>
      <c r="E40" s="75"/>
      <c r="F40" s="413">
        <v>752</v>
      </c>
      <c r="G40" s="414"/>
    </row>
    <row r="41" spans="1:7" ht="14.25" customHeight="1" x14ac:dyDescent="0.2">
      <c r="A41" s="415" t="s">
        <v>778</v>
      </c>
      <c r="B41" s="415"/>
      <c r="C41" s="415"/>
      <c r="D41" s="415"/>
      <c r="E41" s="415"/>
      <c r="F41" s="415"/>
      <c r="G41" s="415"/>
    </row>
    <row r="42" spans="1:7" x14ac:dyDescent="0.2">
      <c r="A42" s="415"/>
      <c r="B42" s="415"/>
      <c r="C42" s="415"/>
      <c r="D42" s="415"/>
      <c r="E42" s="415"/>
      <c r="F42" s="415"/>
      <c r="G42" s="415"/>
    </row>
    <row r="43" spans="1:7" x14ac:dyDescent="0.2">
      <c r="A43" s="415"/>
      <c r="B43" s="415"/>
      <c r="C43" s="415"/>
      <c r="D43" s="415"/>
      <c r="E43" s="415"/>
      <c r="F43" s="415"/>
      <c r="G43" s="415"/>
    </row>
    <row r="44" spans="1:7" x14ac:dyDescent="0.2">
      <c r="A44" s="415"/>
      <c r="B44" s="415"/>
      <c r="C44" s="415"/>
      <c r="D44" s="415"/>
      <c r="E44" s="415"/>
      <c r="F44" s="415"/>
      <c r="G44" s="415"/>
    </row>
    <row r="45" spans="1:7" x14ac:dyDescent="0.2">
      <c r="A45" s="415"/>
      <c r="B45" s="415"/>
      <c r="C45" s="415"/>
      <c r="D45" s="415"/>
      <c r="E45" s="415"/>
      <c r="F45" s="415"/>
      <c r="G45" s="415"/>
    </row>
    <row r="46" spans="1:7" ht="27" customHeight="1" x14ac:dyDescent="0.2">
      <c r="A46" s="415"/>
      <c r="B46" s="415"/>
      <c r="C46" s="415"/>
      <c r="D46" s="415"/>
      <c r="E46" s="415"/>
      <c r="F46" s="415"/>
      <c r="G46" s="415"/>
    </row>
    <row r="47" spans="1:7" ht="14.25" customHeight="1" x14ac:dyDescent="0.2">
      <c r="A47" s="180"/>
      <c r="B47" s="180"/>
      <c r="C47" s="180"/>
      <c r="D47" s="180"/>
      <c r="E47" s="180"/>
      <c r="F47" s="180"/>
      <c r="G47" s="180"/>
    </row>
    <row r="48" spans="1:7" ht="15" x14ac:dyDescent="0.25">
      <c r="A48" s="52" t="s">
        <v>16</v>
      </c>
      <c r="F48" s="413">
        <f>SUM(F49,F53,F57,F68,F73)</f>
        <v>5815</v>
      </c>
      <c r="G48" s="414"/>
    </row>
    <row r="49" spans="1:7" ht="15" x14ac:dyDescent="0.25">
      <c r="A49" s="74" t="s">
        <v>338</v>
      </c>
      <c r="F49" s="455">
        <v>600</v>
      </c>
      <c r="G49" s="456"/>
    </row>
    <row r="50" spans="1:7" ht="14.25" customHeight="1" x14ac:dyDescent="0.2">
      <c r="A50" s="415" t="s">
        <v>371</v>
      </c>
      <c r="B50" s="415"/>
      <c r="C50" s="415"/>
      <c r="D50" s="415"/>
      <c r="E50" s="415"/>
      <c r="F50" s="415"/>
      <c r="G50" s="415"/>
    </row>
    <row r="51" spans="1:7" ht="31.5" customHeight="1" x14ac:dyDescent="0.2">
      <c r="A51" s="415"/>
      <c r="B51" s="415"/>
      <c r="C51" s="415"/>
      <c r="D51" s="415"/>
      <c r="E51" s="415"/>
      <c r="F51" s="415"/>
      <c r="G51" s="415"/>
    </row>
    <row r="52" spans="1:7" ht="12" customHeight="1" x14ac:dyDescent="0.25">
      <c r="A52" s="52"/>
      <c r="F52" s="67"/>
      <c r="G52" s="68"/>
    </row>
    <row r="53" spans="1:7" ht="15" x14ac:dyDescent="0.25">
      <c r="A53" s="212" t="s">
        <v>339</v>
      </c>
      <c r="F53" s="455">
        <v>500</v>
      </c>
      <c r="G53" s="456"/>
    </row>
    <row r="54" spans="1:7" x14ac:dyDescent="0.2">
      <c r="A54" s="415" t="s">
        <v>340</v>
      </c>
      <c r="B54" s="415"/>
      <c r="C54" s="415"/>
      <c r="D54" s="415"/>
      <c r="E54" s="415"/>
      <c r="F54" s="415"/>
      <c r="G54" s="415"/>
    </row>
    <row r="55" spans="1:7" ht="15" customHeight="1" x14ac:dyDescent="0.2">
      <c r="A55" s="415"/>
      <c r="B55" s="415"/>
      <c r="C55" s="415"/>
      <c r="D55" s="415"/>
      <c r="E55" s="415"/>
      <c r="F55" s="415"/>
      <c r="G55" s="415"/>
    </row>
    <row r="56" spans="1:7" ht="9.9499999999999993" customHeight="1" x14ac:dyDescent="0.25">
      <c r="A56" s="52"/>
      <c r="F56" s="206"/>
      <c r="G56" s="207"/>
    </row>
    <row r="57" spans="1:7" ht="29.25" customHeight="1" x14ac:dyDescent="0.25">
      <c r="A57" s="412" t="s">
        <v>341</v>
      </c>
      <c r="B57" s="412"/>
      <c r="C57" s="412"/>
      <c r="D57" s="412"/>
      <c r="E57" s="412"/>
      <c r="F57" s="455">
        <v>2355</v>
      </c>
      <c r="G57" s="456"/>
    </row>
    <row r="58" spans="1:7" ht="14.25" customHeight="1" x14ac:dyDescent="0.2">
      <c r="A58" s="415" t="s">
        <v>503</v>
      </c>
      <c r="B58" s="415"/>
      <c r="C58" s="415"/>
      <c r="D58" s="415"/>
      <c r="E58" s="415"/>
      <c r="F58" s="415"/>
      <c r="G58" s="415"/>
    </row>
    <row r="59" spans="1:7" ht="15" customHeight="1" x14ac:dyDescent="0.2">
      <c r="A59" s="415"/>
      <c r="B59" s="415"/>
      <c r="C59" s="415"/>
      <c r="D59" s="415"/>
      <c r="E59" s="415"/>
      <c r="F59" s="415"/>
      <c r="G59" s="415"/>
    </row>
    <row r="60" spans="1:7" ht="15" customHeight="1" x14ac:dyDescent="0.2">
      <c r="A60" s="415"/>
      <c r="B60" s="415"/>
      <c r="C60" s="415"/>
      <c r="D60" s="415"/>
      <c r="E60" s="415"/>
      <c r="F60" s="415"/>
      <c r="G60" s="415"/>
    </row>
    <row r="61" spans="1:7" ht="15" customHeight="1" x14ac:dyDescent="0.2">
      <c r="A61" s="415"/>
      <c r="B61" s="415"/>
      <c r="C61" s="415"/>
      <c r="D61" s="415"/>
      <c r="E61" s="415"/>
      <c r="F61" s="415"/>
      <c r="G61" s="415"/>
    </row>
    <row r="62" spans="1:7" ht="15" customHeight="1" x14ac:dyDescent="0.2">
      <c r="A62" s="415"/>
      <c r="B62" s="415"/>
      <c r="C62" s="415"/>
      <c r="D62" s="415"/>
      <c r="E62" s="415"/>
      <c r="F62" s="415"/>
      <c r="G62" s="415"/>
    </row>
    <row r="63" spans="1:7" ht="15" customHeight="1" x14ac:dyDescent="0.2">
      <c r="A63" s="415"/>
      <c r="B63" s="415"/>
      <c r="C63" s="415"/>
      <c r="D63" s="415"/>
      <c r="E63" s="415"/>
      <c r="F63" s="415"/>
      <c r="G63" s="415"/>
    </row>
    <row r="64" spans="1:7" ht="15" customHeight="1" x14ac:dyDescent="0.2">
      <c r="A64" s="415"/>
      <c r="B64" s="415"/>
      <c r="C64" s="415"/>
      <c r="D64" s="415"/>
      <c r="E64" s="415"/>
      <c r="F64" s="415"/>
      <c r="G64" s="415"/>
    </row>
    <row r="65" spans="1:7" ht="15" customHeight="1" x14ac:dyDescent="0.2">
      <c r="A65" s="415"/>
      <c r="B65" s="415"/>
      <c r="C65" s="415"/>
      <c r="D65" s="415"/>
      <c r="E65" s="415"/>
      <c r="F65" s="415"/>
      <c r="G65" s="415"/>
    </row>
    <row r="66" spans="1:7" ht="27.75" customHeight="1" x14ac:dyDescent="0.2">
      <c r="A66" s="415"/>
      <c r="B66" s="415"/>
      <c r="C66" s="415"/>
      <c r="D66" s="415"/>
      <c r="E66" s="415"/>
      <c r="F66" s="415"/>
      <c r="G66" s="415"/>
    </row>
    <row r="67" spans="1:7" ht="15" customHeight="1" x14ac:dyDescent="0.2">
      <c r="A67" s="63"/>
      <c r="B67" s="63"/>
      <c r="C67" s="63"/>
      <c r="D67" s="63"/>
      <c r="E67" s="63"/>
      <c r="F67" s="63"/>
      <c r="G67" s="63"/>
    </row>
    <row r="68" spans="1:7" ht="30.75" customHeight="1" x14ac:dyDescent="0.25">
      <c r="A68" s="412" t="s">
        <v>378</v>
      </c>
      <c r="B68" s="412"/>
      <c r="C68" s="412"/>
      <c r="D68" s="412"/>
      <c r="E68" s="412"/>
      <c r="F68" s="455">
        <v>860</v>
      </c>
      <c r="G68" s="456"/>
    </row>
    <row r="69" spans="1:7" ht="15" customHeight="1" x14ac:dyDescent="0.2">
      <c r="A69" s="415" t="s">
        <v>405</v>
      </c>
      <c r="B69" s="415"/>
      <c r="C69" s="415"/>
      <c r="D69" s="415"/>
      <c r="E69" s="415"/>
      <c r="F69" s="415"/>
      <c r="G69" s="415"/>
    </row>
    <row r="70" spans="1:7" ht="15" customHeight="1" x14ac:dyDescent="0.2">
      <c r="A70" s="415"/>
      <c r="B70" s="415"/>
      <c r="C70" s="415"/>
      <c r="D70" s="415"/>
      <c r="E70" s="415"/>
      <c r="F70" s="415"/>
      <c r="G70" s="415"/>
    </row>
    <row r="71" spans="1:7" ht="15" customHeight="1" x14ac:dyDescent="0.2">
      <c r="A71" s="415"/>
      <c r="B71" s="415"/>
      <c r="C71" s="415"/>
      <c r="D71" s="415"/>
      <c r="E71" s="415"/>
      <c r="F71" s="415"/>
      <c r="G71" s="415"/>
    </row>
    <row r="72" spans="1:7" ht="15" customHeight="1" x14ac:dyDescent="0.2">
      <c r="A72" s="180"/>
      <c r="B72" s="180"/>
      <c r="C72" s="180"/>
      <c r="D72" s="180"/>
      <c r="E72" s="180"/>
      <c r="F72" s="180"/>
      <c r="G72" s="180"/>
    </row>
    <row r="73" spans="1:7" ht="15" customHeight="1" x14ac:dyDescent="0.25">
      <c r="A73" s="500" t="s">
        <v>379</v>
      </c>
      <c r="B73" s="500"/>
      <c r="C73" s="500"/>
      <c r="D73" s="500"/>
      <c r="E73" s="500"/>
      <c r="F73" s="455">
        <v>1500</v>
      </c>
      <c r="G73" s="456"/>
    </row>
    <row r="74" spans="1:7" ht="15" customHeight="1" x14ac:dyDescent="0.2">
      <c r="A74" s="415" t="s">
        <v>502</v>
      </c>
      <c r="B74" s="415"/>
      <c r="C74" s="415"/>
      <c r="D74" s="415"/>
      <c r="E74" s="415"/>
      <c r="F74" s="415"/>
      <c r="G74" s="415"/>
    </row>
    <row r="75" spans="1:7" ht="15" customHeight="1" x14ac:dyDescent="0.2">
      <c r="A75" s="415"/>
      <c r="B75" s="415"/>
      <c r="C75" s="415"/>
      <c r="D75" s="415"/>
      <c r="E75" s="415"/>
      <c r="F75" s="415"/>
      <c r="G75" s="415"/>
    </row>
    <row r="76" spans="1:7" ht="15" customHeight="1" x14ac:dyDescent="0.2">
      <c r="A76" s="415"/>
      <c r="B76" s="415"/>
      <c r="C76" s="415"/>
      <c r="D76" s="415"/>
      <c r="E76" s="415"/>
      <c r="F76" s="415"/>
      <c r="G76" s="415"/>
    </row>
    <row r="77" spans="1:7" ht="15" customHeight="1" x14ac:dyDescent="0.2">
      <c r="A77" s="180"/>
      <c r="B77" s="180"/>
      <c r="C77" s="180"/>
      <c r="D77" s="180"/>
      <c r="E77" s="180"/>
      <c r="F77" s="180"/>
      <c r="G77" s="180"/>
    </row>
    <row r="78" spans="1:7" ht="14.25" customHeight="1" x14ac:dyDescent="0.25">
      <c r="A78" s="489" t="s">
        <v>140</v>
      </c>
      <c r="B78" s="489"/>
      <c r="C78" s="180"/>
      <c r="D78" s="180"/>
      <c r="E78" s="180"/>
      <c r="F78" s="413">
        <v>100</v>
      </c>
      <c r="G78" s="414"/>
    </row>
    <row r="79" spans="1:7" ht="14.25" customHeight="1" x14ac:dyDescent="0.2">
      <c r="A79" s="415" t="s">
        <v>779</v>
      </c>
      <c r="B79" s="415"/>
      <c r="C79" s="415"/>
      <c r="D79" s="415"/>
      <c r="E79" s="415"/>
      <c r="F79" s="415"/>
      <c r="G79" s="415"/>
    </row>
    <row r="80" spans="1:7" x14ac:dyDescent="0.2">
      <c r="A80" s="415"/>
      <c r="B80" s="415"/>
      <c r="C80" s="415"/>
      <c r="D80" s="415"/>
      <c r="E80" s="415"/>
      <c r="F80" s="415"/>
      <c r="G80" s="415"/>
    </row>
    <row r="81" spans="1:7" x14ac:dyDescent="0.2">
      <c r="A81" s="213"/>
      <c r="B81" s="213"/>
      <c r="C81" s="213"/>
      <c r="D81" s="213"/>
      <c r="E81" s="213"/>
      <c r="F81" s="213"/>
      <c r="G81" s="213"/>
    </row>
    <row r="82" spans="1:7" ht="14.25" customHeight="1" x14ac:dyDescent="0.25">
      <c r="A82" s="489" t="s">
        <v>218</v>
      </c>
      <c r="B82" s="489"/>
      <c r="C82" s="489"/>
      <c r="D82" s="180"/>
      <c r="E82" s="180"/>
      <c r="F82" s="413">
        <f>SUM(F83,F86,F92,F98)</f>
        <v>5152</v>
      </c>
      <c r="G82" s="414"/>
    </row>
    <row r="83" spans="1:7" ht="15" x14ac:dyDescent="0.25">
      <c r="A83" s="74" t="s">
        <v>219</v>
      </c>
      <c r="F83" s="455">
        <v>2</v>
      </c>
      <c r="G83" s="456"/>
    </row>
    <row r="84" spans="1:7" ht="27.75" customHeight="1" x14ac:dyDescent="0.2">
      <c r="A84" s="415" t="s">
        <v>250</v>
      </c>
      <c r="B84" s="415"/>
      <c r="C84" s="415"/>
      <c r="D84" s="415"/>
      <c r="E84" s="415"/>
      <c r="F84" s="415"/>
      <c r="G84" s="415"/>
    </row>
    <row r="85" spans="1:7" x14ac:dyDescent="0.2">
      <c r="A85" s="180"/>
      <c r="B85" s="180"/>
      <c r="C85" s="180"/>
      <c r="D85" s="180"/>
      <c r="E85" s="180"/>
      <c r="F85" s="180"/>
      <c r="G85" s="180"/>
    </row>
    <row r="86" spans="1:7" ht="15" x14ac:dyDescent="0.25">
      <c r="A86" s="74" t="s">
        <v>220</v>
      </c>
      <c r="F86" s="455">
        <v>3000</v>
      </c>
      <c r="G86" s="456"/>
    </row>
    <row r="87" spans="1:7" ht="14.25" customHeight="1" x14ac:dyDescent="0.2">
      <c r="A87" s="415" t="s">
        <v>504</v>
      </c>
      <c r="B87" s="415"/>
      <c r="C87" s="415"/>
      <c r="D87" s="415"/>
      <c r="E87" s="415"/>
      <c r="F87" s="415"/>
      <c r="G87" s="415"/>
    </row>
    <row r="88" spans="1:7" ht="15" customHeight="1" x14ac:dyDescent="0.2">
      <c r="A88" s="415"/>
      <c r="B88" s="415"/>
      <c r="C88" s="415"/>
      <c r="D88" s="415"/>
      <c r="E88" s="415"/>
      <c r="F88" s="415"/>
      <c r="G88" s="415"/>
    </row>
    <row r="89" spans="1:7" x14ac:dyDescent="0.2">
      <c r="A89" s="415"/>
      <c r="B89" s="415"/>
      <c r="C89" s="415"/>
      <c r="D89" s="415"/>
      <c r="E89" s="415"/>
      <c r="F89" s="415"/>
      <c r="G89" s="415"/>
    </row>
    <row r="90" spans="1:7" ht="15" customHeight="1" x14ac:dyDescent="0.2">
      <c r="A90" s="415"/>
      <c r="B90" s="415"/>
      <c r="C90" s="415"/>
      <c r="D90" s="415"/>
      <c r="E90" s="415"/>
      <c r="F90" s="415"/>
      <c r="G90" s="415"/>
    </row>
    <row r="91" spans="1:7" x14ac:dyDescent="0.2">
      <c r="A91" s="63"/>
      <c r="B91" s="63"/>
      <c r="C91" s="63"/>
      <c r="D91" s="63"/>
      <c r="E91" s="63"/>
      <c r="F91" s="63"/>
      <c r="G91" s="63"/>
    </row>
    <row r="92" spans="1:7" ht="15" x14ac:dyDescent="0.25">
      <c r="A92" s="74" t="s">
        <v>221</v>
      </c>
      <c r="F92" s="455">
        <v>150</v>
      </c>
      <c r="G92" s="456"/>
    </row>
    <row r="93" spans="1:7" ht="14.25" customHeight="1" x14ac:dyDescent="0.2">
      <c r="A93" s="415" t="s">
        <v>736</v>
      </c>
      <c r="B93" s="415"/>
      <c r="C93" s="415"/>
      <c r="D93" s="415"/>
      <c r="E93" s="415"/>
      <c r="F93" s="415"/>
      <c r="G93" s="415"/>
    </row>
    <row r="94" spans="1:7" ht="15" customHeight="1" x14ac:dyDescent="0.2">
      <c r="A94" s="415"/>
      <c r="B94" s="415"/>
      <c r="C94" s="415"/>
      <c r="D94" s="415"/>
      <c r="E94" s="415"/>
      <c r="F94" s="415"/>
      <c r="G94" s="415"/>
    </row>
    <row r="95" spans="1:7" x14ac:dyDescent="0.2">
      <c r="A95" s="415"/>
      <c r="B95" s="415"/>
      <c r="C95" s="415"/>
      <c r="D95" s="415"/>
      <c r="E95" s="415"/>
      <c r="F95" s="415"/>
      <c r="G95" s="415"/>
    </row>
    <row r="96" spans="1:7" x14ac:dyDescent="0.2">
      <c r="A96" s="415"/>
      <c r="B96" s="415"/>
      <c r="C96" s="415"/>
      <c r="D96" s="415"/>
      <c r="E96" s="415"/>
      <c r="F96" s="415"/>
      <c r="G96" s="415"/>
    </row>
    <row r="97" spans="1:8" x14ac:dyDescent="0.2">
      <c r="A97" s="63"/>
      <c r="B97" s="63"/>
      <c r="C97" s="63"/>
      <c r="D97" s="63"/>
      <c r="E97" s="63"/>
      <c r="F97" s="63"/>
      <c r="G97" s="63"/>
    </row>
    <row r="98" spans="1:8" ht="15" x14ac:dyDescent="0.25">
      <c r="A98" s="74" t="s">
        <v>222</v>
      </c>
      <c r="F98" s="455">
        <v>2000</v>
      </c>
      <c r="G98" s="456"/>
    </row>
    <row r="99" spans="1:8" ht="14.25" customHeight="1" x14ac:dyDescent="0.2">
      <c r="A99" s="415" t="s">
        <v>765</v>
      </c>
      <c r="B99" s="415"/>
      <c r="C99" s="415"/>
      <c r="D99" s="415"/>
      <c r="E99" s="415"/>
      <c r="F99" s="415"/>
      <c r="G99" s="415"/>
    </row>
    <row r="100" spans="1:8" x14ac:dyDescent="0.2">
      <c r="A100" s="415"/>
      <c r="B100" s="415"/>
      <c r="C100" s="415"/>
      <c r="D100" s="415"/>
      <c r="E100" s="415"/>
      <c r="F100" s="415"/>
      <c r="G100" s="415"/>
    </row>
    <row r="101" spans="1:8" x14ac:dyDescent="0.2">
      <c r="A101" s="415"/>
      <c r="B101" s="415"/>
      <c r="C101" s="415"/>
      <c r="D101" s="415"/>
      <c r="E101" s="415"/>
      <c r="F101" s="415"/>
      <c r="G101" s="415"/>
    </row>
    <row r="102" spans="1:8" x14ac:dyDescent="0.2">
      <c r="A102" s="415"/>
      <c r="B102" s="415"/>
      <c r="C102" s="415"/>
      <c r="D102" s="415"/>
      <c r="E102" s="415"/>
      <c r="F102" s="415"/>
      <c r="G102" s="415"/>
    </row>
    <row r="103" spans="1:8" x14ac:dyDescent="0.2">
      <c r="A103" s="63"/>
      <c r="B103" s="63"/>
      <c r="C103" s="63"/>
      <c r="D103" s="63"/>
      <c r="E103" s="63"/>
      <c r="F103" s="63"/>
      <c r="G103" s="63"/>
    </row>
    <row r="104" spans="1:8" ht="15.75" thickBot="1" x14ac:dyDescent="0.3">
      <c r="A104" s="55" t="s">
        <v>85</v>
      </c>
      <c r="B104" s="56"/>
      <c r="C104" s="57"/>
      <c r="D104" s="58"/>
      <c r="E104" s="58"/>
      <c r="F104" s="423">
        <f>SUM(F105)</f>
        <v>5200</v>
      </c>
      <c r="G104" s="423"/>
      <c r="H104" s="2"/>
    </row>
    <row r="105" spans="1:8" ht="15.75" thickTop="1" x14ac:dyDescent="0.25">
      <c r="A105" s="52" t="s">
        <v>16</v>
      </c>
      <c r="F105" s="413">
        <v>5200</v>
      </c>
      <c r="G105" s="414"/>
    </row>
    <row r="106" spans="1:8" ht="15" customHeight="1" x14ac:dyDescent="0.2">
      <c r="A106" s="415" t="s">
        <v>505</v>
      </c>
      <c r="B106" s="415"/>
      <c r="C106" s="415"/>
      <c r="D106" s="415"/>
      <c r="E106" s="415"/>
      <c r="F106" s="415"/>
      <c r="G106" s="415"/>
    </row>
    <row r="107" spans="1:8" ht="27.75" customHeight="1" x14ac:dyDescent="0.2">
      <c r="A107" s="415"/>
      <c r="B107" s="415"/>
      <c r="C107" s="415"/>
      <c r="D107" s="415"/>
      <c r="E107" s="415"/>
      <c r="F107" s="415"/>
      <c r="G107" s="415"/>
    </row>
    <row r="108" spans="1:8" x14ac:dyDescent="0.2">
      <c r="A108" s="180"/>
      <c r="B108" s="180"/>
      <c r="C108" s="180"/>
      <c r="D108" s="180"/>
      <c r="E108" s="180"/>
      <c r="F108" s="180"/>
      <c r="G108" s="180"/>
    </row>
    <row r="109" spans="1:8" x14ac:dyDescent="0.2">
      <c r="A109" s="286"/>
      <c r="B109" s="286"/>
      <c r="C109" s="286"/>
      <c r="D109" s="286"/>
      <c r="E109" s="286"/>
      <c r="F109" s="286"/>
      <c r="G109" s="286"/>
    </row>
    <row r="110" spans="1:8" ht="15.75" thickBot="1" x14ac:dyDescent="0.3">
      <c r="A110" s="55" t="s">
        <v>86</v>
      </c>
      <c r="B110" s="56"/>
      <c r="C110" s="57"/>
      <c r="D110" s="58"/>
      <c r="E110" s="58"/>
      <c r="F110" s="423">
        <f>SUM(F111,F116)</f>
        <v>4700</v>
      </c>
      <c r="G110" s="423"/>
      <c r="H110" s="2"/>
    </row>
    <row r="111" spans="1:8" ht="15.75" thickTop="1" x14ac:dyDescent="0.25">
      <c r="A111" s="52" t="s">
        <v>773</v>
      </c>
      <c r="F111" s="413">
        <v>2800</v>
      </c>
      <c r="G111" s="414"/>
    </row>
    <row r="112" spans="1:8" ht="15" customHeight="1" x14ac:dyDescent="0.2">
      <c r="A112" s="415" t="s">
        <v>506</v>
      </c>
      <c r="B112" s="415"/>
      <c r="C112" s="415"/>
      <c r="D112" s="415"/>
      <c r="E112" s="415"/>
      <c r="F112" s="415"/>
      <c r="G112" s="415"/>
    </row>
    <row r="113" spans="1:38" ht="15" customHeight="1" x14ac:dyDescent="0.2">
      <c r="A113" s="415"/>
      <c r="B113" s="415"/>
      <c r="C113" s="415"/>
      <c r="D113" s="415"/>
      <c r="E113" s="415"/>
      <c r="F113" s="415"/>
      <c r="G113" s="415"/>
    </row>
    <row r="114" spans="1:38" ht="27" customHeight="1" x14ac:dyDescent="0.2">
      <c r="A114" s="415"/>
      <c r="B114" s="415"/>
      <c r="C114" s="415"/>
      <c r="D114" s="415"/>
      <c r="E114" s="415"/>
      <c r="F114" s="415"/>
      <c r="G114" s="415"/>
    </row>
    <row r="115" spans="1:38" x14ac:dyDescent="0.2">
      <c r="A115" s="180"/>
      <c r="B115" s="180"/>
      <c r="C115" s="180"/>
      <c r="D115" s="180"/>
      <c r="E115" s="180"/>
      <c r="F115" s="180"/>
      <c r="G115" s="180"/>
    </row>
    <row r="116" spans="1:38" ht="15" x14ac:dyDescent="0.25">
      <c r="A116" s="52" t="s">
        <v>16</v>
      </c>
      <c r="F116" s="413">
        <v>1900</v>
      </c>
      <c r="G116" s="414"/>
    </row>
    <row r="117" spans="1:38" ht="15" customHeight="1" x14ac:dyDescent="0.2">
      <c r="A117" s="415" t="s">
        <v>766</v>
      </c>
      <c r="B117" s="415"/>
      <c r="C117" s="415"/>
      <c r="D117" s="415"/>
      <c r="E117" s="415"/>
      <c r="F117" s="415"/>
      <c r="G117" s="415"/>
    </row>
    <row r="118" spans="1:38" ht="15" customHeight="1" x14ac:dyDescent="0.2">
      <c r="A118" s="415"/>
      <c r="B118" s="415"/>
      <c r="C118" s="415"/>
      <c r="D118" s="415"/>
      <c r="E118" s="415"/>
      <c r="F118" s="415"/>
      <c r="G118" s="415"/>
    </row>
    <row r="119" spans="1:38" ht="27.75" customHeight="1" x14ac:dyDescent="0.2">
      <c r="A119" s="415"/>
      <c r="B119" s="415"/>
      <c r="C119" s="415"/>
      <c r="D119" s="415"/>
      <c r="E119" s="415"/>
      <c r="F119" s="415"/>
      <c r="G119" s="415"/>
    </row>
    <row r="120" spans="1:38" ht="15" customHeight="1" x14ac:dyDescent="0.2">
      <c r="A120" s="209"/>
      <c r="B120" s="209"/>
      <c r="C120" s="209"/>
      <c r="D120" s="209"/>
      <c r="E120" s="209"/>
      <c r="F120" s="209"/>
      <c r="G120" s="209"/>
    </row>
    <row r="121" spans="1:38" ht="15.75" thickBot="1" x14ac:dyDescent="0.3">
      <c r="A121" s="55" t="s">
        <v>93</v>
      </c>
      <c r="B121" s="56"/>
      <c r="C121" s="57"/>
      <c r="D121" s="57"/>
      <c r="E121" s="58"/>
      <c r="F121" s="423">
        <f>SUM(F122)</f>
        <v>30</v>
      </c>
      <c r="G121" s="423"/>
    </row>
    <row r="122" spans="1:38" ht="15.75" thickTop="1" x14ac:dyDescent="0.25">
      <c r="A122" s="52" t="s">
        <v>92</v>
      </c>
      <c r="B122" s="210"/>
      <c r="C122" s="210"/>
      <c r="D122" s="210"/>
      <c r="E122" s="210"/>
      <c r="F122" s="413">
        <v>30</v>
      </c>
      <c r="G122" s="414"/>
    </row>
    <row r="123" spans="1:38" ht="14.25" customHeight="1" x14ac:dyDescent="0.2">
      <c r="A123" s="415" t="s">
        <v>507</v>
      </c>
      <c r="B123" s="415"/>
      <c r="C123" s="415"/>
      <c r="D123" s="415"/>
      <c r="E123" s="415"/>
      <c r="F123" s="415"/>
      <c r="G123" s="415"/>
    </row>
    <row r="124" spans="1:38" x14ac:dyDescent="0.2">
      <c r="A124" s="415"/>
      <c r="B124" s="415"/>
      <c r="C124" s="415"/>
      <c r="D124" s="415"/>
      <c r="E124" s="415"/>
      <c r="F124" s="415"/>
      <c r="G124" s="415"/>
    </row>
    <row r="125" spans="1:38" ht="30.75" customHeight="1" x14ac:dyDescent="0.2">
      <c r="A125" s="415"/>
      <c r="B125" s="415"/>
      <c r="C125" s="415"/>
      <c r="D125" s="415"/>
      <c r="E125" s="415"/>
      <c r="F125" s="415"/>
      <c r="G125" s="415"/>
    </row>
    <row r="126" spans="1:38" ht="15.75" customHeight="1" x14ac:dyDescent="0.2">
      <c r="A126" s="277"/>
      <c r="B126" s="277"/>
      <c r="C126" s="277"/>
      <c r="D126" s="277"/>
      <c r="E126" s="277"/>
      <c r="F126" s="277"/>
      <c r="G126" s="277"/>
    </row>
    <row r="127" spans="1:38" ht="15.75" customHeight="1" thickBot="1" x14ac:dyDescent="0.3">
      <c r="A127" s="55" t="s">
        <v>508</v>
      </c>
      <c r="B127" s="56"/>
      <c r="C127" s="57"/>
      <c r="D127" s="57"/>
      <c r="E127" s="58"/>
      <c r="F127" s="423">
        <f>SUM(F128)</f>
        <v>8</v>
      </c>
      <c r="G127" s="423"/>
      <c r="H127" s="290"/>
      <c r="I127" s="290"/>
    </row>
    <row r="128" spans="1:38" ht="15.75" thickTop="1" x14ac:dyDescent="0.25">
      <c r="A128" s="28" t="s">
        <v>97</v>
      </c>
      <c r="B128" s="189"/>
      <c r="C128" s="189"/>
      <c r="D128" s="189"/>
      <c r="E128" s="189"/>
      <c r="F128" s="377">
        <v>8</v>
      </c>
      <c r="G128" s="378"/>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row>
    <row r="129" spans="1:7" ht="15.75" customHeight="1" x14ac:dyDescent="0.2">
      <c r="A129" s="415" t="s">
        <v>737</v>
      </c>
      <c r="B129" s="415"/>
      <c r="C129" s="415"/>
      <c r="D129" s="415"/>
      <c r="E129" s="415"/>
      <c r="F129" s="415"/>
      <c r="G129" s="415"/>
    </row>
    <row r="130" spans="1:7" ht="15.75" customHeight="1" x14ac:dyDescent="0.2">
      <c r="A130" s="415"/>
      <c r="B130" s="415"/>
      <c r="C130" s="415"/>
      <c r="D130" s="415"/>
      <c r="E130" s="415"/>
      <c r="F130" s="415"/>
      <c r="G130" s="415"/>
    </row>
    <row r="131" spans="1:7" ht="15.75" customHeight="1" x14ac:dyDescent="0.2"/>
    <row r="132" spans="1:7" ht="15.75" thickBot="1" x14ac:dyDescent="0.3">
      <c r="A132" s="55" t="s">
        <v>94</v>
      </c>
      <c r="B132" s="56"/>
      <c r="C132" s="57"/>
      <c r="D132" s="57"/>
      <c r="E132" s="58"/>
      <c r="F132" s="423">
        <f>SUM(F133,F137,F143,F148,F156,F160,F166,F173)</f>
        <v>962</v>
      </c>
      <c r="G132" s="423"/>
    </row>
    <row r="133" spans="1:7" ht="15.75" thickTop="1" x14ac:dyDescent="0.25">
      <c r="A133" s="28" t="s">
        <v>95</v>
      </c>
      <c r="B133" s="29"/>
      <c r="C133" s="30"/>
      <c r="D133" s="30"/>
      <c r="E133" s="31"/>
      <c r="F133" s="377">
        <v>7</v>
      </c>
      <c r="G133" s="427"/>
    </row>
    <row r="134" spans="1:7" x14ac:dyDescent="0.2">
      <c r="A134" s="376" t="s">
        <v>509</v>
      </c>
      <c r="B134" s="388"/>
      <c r="C134" s="388"/>
      <c r="D134" s="388"/>
      <c r="E134" s="388"/>
      <c r="F134" s="388"/>
      <c r="G134" s="388"/>
    </row>
    <row r="135" spans="1:7" x14ac:dyDescent="0.2">
      <c r="A135" s="497"/>
      <c r="B135" s="497"/>
      <c r="C135" s="497"/>
      <c r="D135" s="497"/>
      <c r="E135" s="497"/>
      <c r="F135" s="497"/>
      <c r="G135" s="497"/>
    </row>
    <row r="136" spans="1:7" ht="15" customHeight="1" x14ac:dyDescent="0.2">
      <c r="A136" s="209"/>
      <c r="B136" s="209"/>
      <c r="C136" s="209"/>
      <c r="D136" s="209"/>
      <c r="E136" s="209"/>
      <c r="F136" s="209"/>
      <c r="G136" s="209"/>
    </row>
    <row r="137" spans="1:7" ht="15" x14ac:dyDescent="0.25">
      <c r="A137" s="28" t="s">
        <v>12</v>
      </c>
      <c r="B137" s="29"/>
      <c r="C137" s="30"/>
      <c r="D137" s="30"/>
      <c r="E137" s="31"/>
      <c r="F137" s="377">
        <v>1</v>
      </c>
      <c r="G137" s="427"/>
    </row>
    <row r="138" spans="1:7" x14ac:dyDescent="0.2">
      <c r="A138" s="376" t="s">
        <v>510</v>
      </c>
      <c r="B138" s="388"/>
      <c r="C138" s="388"/>
      <c r="D138" s="388"/>
      <c r="E138" s="388"/>
      <c r="F138" s="388"/>
      <c r="G138" s="388"/>
    </row>
    <row r="139" spans="1:7" x14ac:dyDescent="0.2">
      <c r="A139" s="388"/>
      <c r="B139" s="388"/>
      <c r="C139" s="388"/>
      <c r="D139" s="388"/>
      <c r="E139" s="388"/>
      <c r="F139" s="388"/>
      <c r="G139" s="388"/>
    </row>
    <row r="140" spans="1:7" ht="15" x14ac:dyDescent="0.25">
      <c r="A140" s="28"/>
      <c r="B140" s="29"/>
      <c r="C140" s="30"/>
      <c r="D140" s="30"/>
      <c r="E140" s="31"/>
      <c r="F140" s="64"/>
      <c r="G140" s="65"/>
    </row>
    <row r="141" spans="1:7" ht="15" hidden="1" x14ac:dyDescent="0.25">
      <c r="A141" s="28"/>
      <c r="B141" s="29"/>
      <c r="C141" s="30"/>
      <c r="D141" s="30"/>
      <c r="E141" s="31"/>
      <c r="F141" s="273"/>
      <c r="G141" s="274"/>
    </row>
    <row r="142" spans="1:7" ht="15" hidden="1" x14ac:dyDescent="0.25">
      <c r="A142" s="28"/>
      <c r="B142" s="29"/>
      <c r="C142" s="30"/>
      <c r="D142" s="30"/>
      <c r="E142" s="31"/>
      <c r="F142" s="273"/>
      <c r="G142" s="274"/>
    </row>
    <row r="143" spans="1:7" ht="15" x14ac:dyDescent="0.25">
      <c r="A143" s="28" t="s">
        <v>13</v>
      </c>
      <c r="B143" s="29"/>
      <c r="C143" s="30"/>
      <c r="D143" s="30"/>
      <c r="E143" s="31"/>
      <c r="F143" s="377">
        <v>50</v>
      </c>
      <c r="G143" s="427"/>
    </row>
    <row r="144" spans="1:7" ht="15" customHeight="1" x14ac:dyDescent="0.2">
      <c r="A144" s="376" t="s">
        <v>767</v>
      </c>
      <c r="B144" s="376"/>
      <c r="C144" s="376"/>
      <c r="D144" s="376"/>
      <c r="E144" s="376"/>
      <c r="F144" s="376"/>
      <c r="G144" s="376"/>
    </row>
    <row r="145" spans="1:7" ht="15" customHeight="1" x14ac:dyDescent="0.2">
      <c r="A145" s="376"/>
      <c r="B145" s="376"/>
      <c r="C145" s="376"/>
      <c r="D145" s="376"/>
      <c r="E145" s="376"/>
      <c r="F145" s="376"/>
      <c r="G145" s="376"/>
    </row>
    <row r="146" spans="1:7" ht="42" customHeight="1" x14ac:dyDescent="0.2">
      <c r="A146" s="376"/>
      <c r="B146" s="376"/>
      <c r="C146" s="376"/>
      <c r="D146" s="376"/>
      <c r="E146" s="376"/>
      <c r="F146" s="376"/>
      <c r="G146" s="376"/>
    </row>
    <row r="147" spans="1:7" ht="10.5" customHeight="1" x14ac:dyDescent="0.25">
      <c r="A147" s="28"/>
      <c r="B147" s="29"/>
      <c r="C147" s="30"/>
      <c r="D147" s="30"/>
      <c r="E147" s="31"/>
      <c r="F147" s="64"/>
      <c r="G147" s="65"/>
    </row>
    <row r="148" spans="1:7" ht="15" x14ac:dyDescent="0.25">
      <c r="A148" s="52" t="s">
        <v>773</v>
      </c>
      <c r="B148" s="29"/>
      <c r="C148" s="30"/>
      <c r="D148" s="30"/>
      <c r="E148" s="31"/>
      <c r="F148" s="377">
        <v>150</v>
      </c>
      <c r="G148" s="427"/>
    </row>
    <row r="149" spans="1:7" ht="14.25" customHeight="1" x14ac:dyDescent="0.2">
      <c r="A149" s="376" t="s">
        <v>738</v>
      </c>
      <c r="B149" s="376"/>
      <c r="C149" s="376"/>
      <c r="D149" s="376"/>
      <c r="E149" s="376"/>
      <c r="F149" s="376"/>
      <c r="G149" s="376"/>
    </row>
    <row r="150" spans="1:7" ht="14.25" customHeight="1" x14ac:dyDescent="0.2">
      <c r="A150" s="376"/>
      <c r="B150" s="376"/>
      <c r="C150" s="376"/>
      <c r="D150" s="376"/>
      <c r="E150" s="376"/>
      <c r="F150" s="376"/>
      <c r="G150" s="376"/>
    </row>
    <row r="151" spans="1:7" ht="14.25" customHeight="1" x14ac:dyDescent="0.2">
      <c r="A151" s="376"/>
      <c r="B151" s="376"/>
      <c r="C151" s="376"/>
      <c r="D151" s="376"/>
      <c r="E151" s="376"/>
      <c r="F151" s="376"/>
      <c r="G151" s="376"/>
    </row>
    <row r="152" spans="1:7" ht="15" customHeight="1" x14ac:dyDescent="0.2">
      <c r="A152" s="376"/>
      <c r="B152" s="376"/>
      <c r="C152" s="376"/>
      <c r="D152" s="376"/>
      <c r="E152" s="376"/>
      <c r="F152" s="376"/>
      <c r="G152" s="376"/>
    </row>
    <row r="153" spans="1:7" ht="30" customHeight="1" x14ac:dyDescent="0.2">
      <c r="A153" s="376"/>
      <c r="B153" s="376"/>
      <c r="C153" s="376"/>
      <c r="D153" s="376"/>
      <c r="E153" s="376"/>
      <c r="F153" s="376"/>
      <c r="G153" s="376"/>
    </row>
    <row r="154" spans="1:7" ht="28.5" customHeight="1" x14ac:dyDescent="0.2">
      <c r="A154" s="376"/>
      <c r="B154" s="376"/>
      <c r="C154" s="376"/>
      <c r="D154" s="376"/>
      <c r="E154" s="376"/>
      <c r="F154" s="376"/>
      <c r="G154" s="376"/>
    </row>
    <row r="155" spans="1:7" ht="15" customHeight="1" x14ac:dyDescent="0.2">
      <c r="A155" s="209"/>
      <c r="B155" s="209"/>
      <c r="C155" s="209"/>
      <c r="D155" s="209"/>
      <c r="E155" s="209"/>
      <c r="F155" s="209"/>
      <c r="G155" s="209"/>
    </row>
    <row r="156" spans="1:7" ht="15" x14ac:dyDescent="0.25">
      <c r="A156" s="28" t="s">
        <v>350</v>
      </c>
      <c r="B156" s="29"/>
      <c r="C156" s="30"/>
      <c r="D156" s="30"/>
      <c r="E156" s="31"/>
      <c r="F156" s="377">
        <v>4</v>
      </c>
      <c r="G156" s="427"/>
    </row>
    <row r="157" spans="1:7" ht="15" customHeight="1" x14ac:dyDescent="0.2">
      <c r="A157" s="400" t="s">
        <v>768</v>
      </c>
      <c r="B157" s="400"/>
      <c r="C157" s="400"/>
      <c r="D157" s="400"/>
      <c r="E157" s="400"/>
      <c r="F157" s="400"/>
      <c r="G157" s="400"/>
    </row>
    <row r="158" spans="1:7" ht="15" customHeight="1" x14ac:dyDescent="0.2">
      <c r="A158" s="400"/>
      <c r="B158" s="400"/>
      <c r="C158" s="400"/>
      <c r="D158" s="400"/>
      <c r="E158" s="400"/>
      <c r="F158" s="400"/>
      <c r="G158" s="400"/>
    </row>
    <row r="159" spans="1:7" ht="15" customHeight="1" x14ac:dyDescent="0.2">
      <c r="A159" s="209"/>
      <c r="B159" s="209"/>
      <c r="C159" s="209"/>
      <c r="D159" s="209"/>
      <c r="E159" s="209"/>
      <c r="F159" s="209"/>
      <c r="G159" s="209"/>
    </row>
    <row r="160" spans="1:7" ht="15" x14ac:dyDescent="0.25">
      <c r="A160" s="28" t="s">
        <v>44</v>
      </c>
      <c r="B160" s="29"/>
      <c r="C160" s="30"/>
      <c r="D160" s="30"/>
      <c r="E160" s="31"/>
      <c r="F160" s="377">
        <v>50</v>
      </c>
      <c r="G160" s="427"/>
    </row>
    <row r="161" spans="1:7" ht="14.25" customHeight="1" x14ac:dyDescent="0.2">
      <c r="A161" s="376" t="s">
        <v>739</v>
      </c>
      <c r="B161" s="376"/>
      <c r="C161" s="376"/>
      <c r="D161" s="376"/>
      <c r="E161" s="376"/>
      <c r="F161" s="376"/>
      <c r="G161" s="376"/>
    </row>
    <row r="162" spans="1:7" ht="14.25" customHeight="1" x14ac:dyDescent="0.2">
      <c r="A162" s="376"/>
      <c r="B162" s="376"/>
      <c r="C162" s="376"/>
      <c r="D162" s="376"/>
      <c r="E162" s="376"/>
      <c r="F162" s="376"/>
      <c r="G162" s="376"/>
    </row>
    <row r="163" spans="1:7" ht="30" customHeight="1" x14ac:dyDescent="0.2">
      <c r="A163" s="376"/>
      <c r="B163" s="376"/>
      <c r="C163" s="376"/>
      <c r="D163" s="376"/>
      <c r="E163" s="376"/>
      <c r="F163" s="376"/>
      <c r="G163" s="376"/>
    </row>
    <row r="164" spans="1:7" ht="30" customHeight="1" x14ac:dyDescent="0.2">
      <c r="A164" s="376"/>
      <c r="B164" s="376"/>
      <c r="C164" s="376"/>
      <c r="D164" s="376"/>
      <c r="E164" s="376"/>
      <c r="F164" s="376"/>
      <c r="G164" s="376"/>
    </row>
    <row r="165" spans="1:7" ht="12.75" customHeight="1" x14ac:dyDescent="0.25">
      <c r="A165" s="28"/>
      <c r="B165" s="29"/>
      <c r="C165" s="30"/>
      <c r="D165" s="30"/>
      <c r="E165" s="31"/>
      <c r="F165" s="64"/>
      <c r="G165" s="65"/>
    </row>
    <row r="166" spans="1:7" ht="15" x14ac:dyDescent="0.25">
      <c r="A166" s="28" t="s">
        <v>16</v>
      </c>
      <c r="B166" s="29"/>
      <c r="C166" s="30"/>
      <c r="D166" s="30"/>
      <c r="E166" s="31"/>
      <c r="F166" s="377">
        <v>450</v>
      </c>
      <c r="G166" s="427"/>
    </row>
    <row r="167" spans="1:7" ht="14.25" customHeight="1" x14ac:dyDescent="0.2">
      <c r="A167" s="376" t="s">
        <v>740</v>
      </c>
      <c r="B167" s="376"/>
      <c r="C167" s="376"/>
      <c r="D167" s="376"/>
      <c r="E167" s="376"/>
      <c r="F167" s="376"/>
      <c r="G167" s="376"/>
    </row>
    <row r="168" spans="1:7" ht="14.25" customHeight="1" x14ac:dyDescent="0.2">
      <c r="A168" s="376"/>
      <c r="B168" s="376"/>
      <c r="C168" s="376"/>
      <c r="D168" s="376"/>
      <c r="E168" s="376"/>
      <c r="F168" s="376"/>
      <c r="G168" s="376"/>
    </row>
    <row r="169" spans="1:7" ht="14.25" customHeight="1" x14ac:dyDescent="0.2">
      <c r="A169" s="376"/>
      <c r="B169" s="376"/>
      <c r="C169" s="376"/>
      <c r="D169" s="376"/>
      <c r="E169" s="376"/>
      <c r="F169" s="376"/>
      <c r="G169" s="376"/>
    </row>
    <row r="170" spans="1:7" ht="27.75" customHeight="1" x14ac:dyDescent="0.2">
      <c r="A170" s="376"/>
      <c r="B170" s="376"/>
      <c r="C170" s="376"/>
      <c r="D170" s="376"/>
      <c r="E170" s="376"/>
      <c r="F170" s="376"/>
      <c r="G170" s="376"/>
    </row>
    <row r="171" spans="1:7" ht="30" customHeight="1" x14ac:dyDescent="0.2">
      <c r="A171" s="376"/>
      <c r="B171" s="376"/>
      <c r="C171" s="376"/>
      <c r="D171" s="376"/>
      <c r="E171" s="376"/>
      <c r="F171" s="376"/>
      <c r="G171" s="376"/>
    </row>
    <row r="172" spans="1:7" ht="15" x14ac:dyDescent="0.25">
      <c r="A172" s="136"/>
      <c r="B172" s="122"/>
      <c r="C172" s="122"/>
      <c r="D172" s="122"/>
      <c r="E172" s="122"/>
      <c r="F172" s="122"/>
      <c r="G172" s="122"/>
    </row>
    <row r="173" spans="1:7" ht="15" x14ac:dyDescent="0.25">
      <c r="A173" s="28" t="s">
        <v>34</v>
      </c>
      <c r="B173" s="121"/>
      <c r="C173" s="121"/>
      <c r="D173" s="121"/>
      <c r="E173" s="121"/>
      <c r="F173" s="377">
        <v>250</v>
      </c>
      <c r="G173" s="427"/>
    </row>
    <row r="174" spans="1:7" ht="14.25" customHeight="1" x14ac:dyDescent="0.2">
      <c r="A174" s="376" t="s">
        <v>741</v>
      </c>
      <c r="B174" s="376"/>
      <c r="C174" s="376"/>
      <c r="D174" s="376"/>
      <c r="E174" s="376"/>
      <c r="F174" s="376"/>
      <c r="G174" s="376"/>
    </row>
    <row r="175" spans="1:7" ht="14.25" customHeight="1" x14ac:dyDescent="0.2">
      <c r="A175" s="376"/>
      <c r="B175" s="376"/>
      <c r="C175" s="376"/>
      <c r="D175" s="376"/>
      <c r="E175" s="376"/>
      <c r="F175" s="376"/>
      <c r="G175" s="376"/>
    </row>
    <row r="176" spans="1:7" ht="14.25" customHeight="1" x14ac:dyDescent="0.2">
      <c r="A176" s="376"/>
      <c r="B176" s="376"/>
      <c r="C176" s="376"/>
      <c r="D176" s="376"/>
      <c r="E176" s="376"/>
      <c r="F176" s="376"/>
      <c r="G176" s="376"/>
    </row>
    <row r="177" spans="1:9" ht="14.25" customHeight="1" x14ac:dyDescent="0.2">
      <c r="A177" s="376"/>
      <c r="B177" s="376"/>
      <c r="C177" s="376"/>
      <c r="D177" s="376"/>
      <c r="E177" s="376"/>
      <c r="F177" s="376"/>
      <c r="G177" s="376"/>
    </row>
    <row r="178" spans="1:9" ht="15" customHeight="1" x14ac:dyDescent="0.2">
      <c r="A178" s="376"/>
      <c r="B178" s="376"/>
      <c r="C178" s="376"/>
      <c r="D178" s="376"/>
      <c r="E178" s="376"/>
      <c r="F178" s="376"/>
      <c r="G178" s="376"/>
    </row>
    <row r="179" spans="1:9" ht="15" customHeight="1" x14ac:dyDescent="0.2">
      <c r="A179" s="376"/>
      <c r="B179" s="376"/>
      <c r="C179" s="376"/>
      <c r="D179" s="376"/>
      <c r="E179" s="376"/>
      <c r="F179" s="376"/>
      <c r="G179" s="376"/>
    </row>
    <row r="180" spans="1:9" ht="43.5" customHeight="1" x14ac:dyDescent="0.2">
      <c r="A180" s="376"/>
      <c r="B180" s="376"/>
      <c r="C180" s="376"/>
      <c r="D180" s="376"/>
      <c r="E180" s="376"/>
      <c r="F180" s="376"/>
      <c r="G180" s="376"/>
    </row>
    <row r="181" spans="1:9" x14ac:dyDescent="0.2">
      <c r="A181" s="205"/>
      <c r="B181" s="205"/>
      <c r="C181" s="205"/>
      <c r="D181" s="205"/>
      <c r="E181" s="205"/>
      <c r="F181" s="205"/>
      <c r="G181" s="205"/>
    </row>
    <row r="182" spans="1:9" s="339" customFormat="1" ht="17.25" customHeight="1" thickBot="1" x14ac:dyDescent="0.3">
      <c r="A182" s="55" t="s">
        <v>682</v>
      </c>
      <c r="B182" s="56"/>
      <c r="C182" s="57"/>
      <c r="D182" s="58"/>
      <c r="E182" s="58"/>
      <c r="F182" s="423">
        <f>SUM(F183)</f>
        <v>4500</v>
      </c>
      <c r="G182" s="423"/>
      <c r="H182" s="290"/>
      <c r="I182" s="290"/>
    </row>
    <row r="183" spans="1:9" s="339" customFormat="1" ht="15" customHeight="1" thickTop="1" x14ac:dyDescent="0.25">
      <c r="A183" s="498" t="s">
        <v>45</v>
      </c>
      <c r="B183" s="498"/>
      <c r="C183" s="498"/>
      <c r="D183" s="498"/>
      <c r="E183" s="498"/>
      <c r="F183" s="377">
        <v>4500</v>
      </c>
      <c r="G183" s="427"/>
      <c r="H183" s="46"/>
      <c r="I183" s="46"/>
    </row>
    <row r="184" spans="1:9" s="338" customFormat="1" ht="15" customHeight="1" x14ac:dyDescent="0.2">
      <c r="A184" s="407" t="s">
        <v>742</v>
      </c>
      <c r="B184" s="407"/>
      <c r="C184" s="407"/>
      <c r="D184" s="407"/>
      <c r="E184" s="407"/>
      <c r="F184" s="407"/>
      <c r="G184" s="407"/>
    </row>
    <row r="185" spans="1:9" x14ac:dyDescent="0.2">
      <c r="A185" s="332"/>
      <c r="B185" s="332"/>
      <c r="C185" s="332"/>
      <c r="D185" s="332"/>
      <c r="E185" s="332"/>
      <c r="F185" s="332"/>
      <c r="G185" s="332"/>
    </row>
    <row r="186" spans="1:9" ht="32.25" customHeight="1" thickBot="1" x14ac:dyDescent="0.3">
      <c r="A186" s="382" t="s">
        <v>406</v>
      </c>
      <c r="B186" s="383"/>
      <c r="C186" s="383"/>
      <c r="D186" s="383"/>
      <c r="E186" s="383"/>
      <c r="F186" s="423">
        <f>SUM(F187)</f>
        <v>985</v>
      </c>
      <c r="G186" s="423"/>
      <c r="H186" s="2"/>
    </row>
    <row r="187" spans="1:9" ht="15.75" thickTop="1" x14ac:dyDescent="0.25">
      <c r="A187" s="52" t="s">
        <v>204</v>
      </c>
      <c r="F187" s="487">
        <v>985</v>
      </c>
      <c r="G187" s="487"/>
    </row>
    <row r="188" spans="1:9" ht="30.75" customHeight="1" x14ac:dyDescent="0.2">
      <c r="A188" s="399" t="s">
        <v>372</v>
      </c>
      <c r="B188" s="399"/>
      <c r="C188" s="399"/>
      <c r="D188" s="399"/>
      <c r="E188" s="399"/>
      <c r="F188" s="399"/>
      <c r="G188" s="399"/>
    </row>
    <row r="189" spans="1:9" x14ac:dyDescent="0.2">
      <c r="A189" s="205"/>
      <c r="B189" s="205"/>
      <c r="C189" s="205"/>
      <c r="D189" s="205"/>
      <c r="E189" s="205"/>
      <c r="F189" s="205"/>
      <c r="G189" s="205"/>
    </row>
    <row r="190" spans="1:9" ht="15.75" thickBot="1" x14ac:dyDescent="0.3">
      <c r="A190" s="55" t="s">
        <v>96</v>
      </c>
      <c r="B190" s="56"/>
      <c r="C190" s="57"/>
      <c r="D190" s="57"/>
      <c r="E190" s="58"/>
      <c r="F190" s="423">
        <f>SUM(F191)</f>
        <v>40</v>
      </c>
      <c r="G190" s="423"/>
    </row>
    <row r="191" spans="1:9" ht="15.75" thickTop="1" x14ac:dyDescent="0.25">
      <c r="A191" s="28" t="s">
        <v>16</v>
      </c>
      <c r="B191" s="29"/>
      <c r="C191" s="30"/>
      <c r="D191" s="30"/>
      <c r="E191" s="31"/>
      <c r="F191" s="377">
        <v>40</v>
      </c>
      <c r="G191" s="427"/>
    </row>
    <row r="192" spans="1:9" x14ac:dyDescent="0.2">
      <c r="A192" s="501" t="s">
        <v>511</v>
      </c>
      <c r="B192" s="501"/>
      <c r="C192" s="501"/>
      <c r="D192" s="501"/>
      <c r="E192" s="501"/>
      <c r="F192" s="501"/>
      <c r="G192" s="501"/>
    </row>
    <row r="193" spans="1:8" x14ac:dyDescent="0.2">
      <c r="A193" s="501"/>
      <c r="B193" s="501"/>
      <c r="C193" s="501"/>
      <c r="D193" s="501"/>
      <c r="E193" s="501"/>
      <c r="F193" s="501"/>
      <c r="G193" s="501"/>
    </row>
    <row r="194" spans="1:8" ht="27.75" customHeight="1" x14ac:dyDescent="0.2">
      <c r="A194" s="501"/>
      <c r="B194" s="501"/>
      <c r="C194" s="501"/>
      <c r="D194" s="501"/>
      <c r="E194" s="501"/>
      <c r="F194" s="501"/>
      <c r="G194" s="501"/>
    </row>
    <row r="195" spans="1:8" x14ac:dyDescent="0.2">
      <c r="A195" s="205"/>
      <c r="B195" s="205"/>
      <c r="C195" s="205"/>
      <c r="D195" s="205"/>
      <c r="E195" s="205"/>
      <c r="F195" s="205"/>
      <c r="G195" s="205"/>
    </row>
    <row r="196" spans="1:8" ht="17.25" customHeight="1" thickBot="1" x14ac:dyDescent="0.3">
      <c r="A196" s="55" t="s">
        <v>19</v>
      </c>
      <c r="B196" s="56"/>
      <c r="C196" s="57"/>
      <c r="D196" s="58"/>
      <c r="E196" s="58"/>
      <c r="F196" s="423">
        <f>SUM(F197,F201,F208,F211,F215,F218,F231,F234,F237,F257,F261,F277,F280,F283)</f>
        <v>14889</v>
      </c>
      <c r="G196" s="423"/>
      <c r="H196" s="2"/>
    </row>
    <row r="197" spans="1:8" ht="15.75" thickTop="1" x14ac:dyDescent="0.25">
      <c r="A197" s="52" t="s">
        <v>13</v>
      </c>
      <c r="F197" s="487">
        <v>100</v>
      </c>
      <c r="G197" s="487"/>
    </row>
    <row r="198" spans="1:8" ht="15" customHeight="1" x14ac:dyDescent="0.2">
      <c r="A198" s="415" t="s">
        <v>512</v>
      </c>
      <c r="B198" s="415"/>
      <c r="C198" s="415"/>
      <c r="D198" s="415"/>
      <c r="E198" s="415"/>
      <c r="F198" s="415"/>
      <c r="G198" s="415"/>
    </row>
    <row r="199" spans="1:8" ht="15" customHeight="1" x14ac:dyDescent="0.2">
      <c r="A199" s="415"/>
      <c r="B199" s="415"/>
      <c r="C199" s="415"/>
      <c r="D199" s="415"/>
      <c r="E199" s="415"/>
      <c r="F199" s="415"/>
      <c r="G199" s="415"/>
    </row>
    <row r="201" spans="1:8" ht="15" x14ac:dyDescent="0.25">
      <c r="A201" s="52" t="s">
        <v>773</v>
      </c>
      <c r="F201" s="479">
        <v>2700</v>
      </c>
      <c r="G201" s="479"/>
    </row>
    <row r="202" spans="1:8" ht="14.25" customHeight="1" x14ac:dyDescent="0.2">
      <c r="A202" s="415" t="s">
        <v>769</v>
      </c>
      <c r="B202" s="415"/>
      <c r="C202" s="415"/>
      <c r="D202" s="415"/>
      <c r="E202" s="415"/>
      <c r="F202" s="415"/>
      <c r="G202" s="415"/>
    </row>
    <row r="203" spans="1:8" ht="14.25" customHeight="1" x14ac:dyDescent="0.2">
      <c r="A203" s="415"/>
      <c r="B203" s="415"/>
      <c r="C203" s="415"/>
      <c r="D203" s="415"/>
      <c r="E203" s="415"/>
      <c r="F203" s="415"/>
      <c r="G203" s="415"/>
    </row>
    <row r="204" spans="1:8" ht="15" customHeight="1" x14ac:dyDescent="0.2">
      <c r="A204" s="415"/>
      <c r="B204" s="415"/>
      <c r="C204" s="415"/>
      <c r="D204" s="415"/>
      <c r="E204" s="415"/>
      <c r="F204" s="415"/>
      <c r="G204" s="415"/>
    </row>
    <row r="205" spans="1:8" ht="15" customHeight="1" x14ac:dyDescent="0.2">
      <c r="A205" s="415"/>
      <c r="B205" s="415"/>
      <c r="C205" s="415"/>
      <c r="D205" s="415"/>
      <c r="E205" s="415"/>
      <c r="F205" s="415"/>
      <c r="G205" s="415"/>
    </row>
    <row r="206" spans="1:8" ht="28.5" customHeight="1" x14ac:dyDescent="0.2">
      <c r="A206" s="415"/>
      <c r="B206" s="415"/>
      <c r="C206" s="415"/>
      <c r="D206" s="415"/>
      <c r="E206" s="415"/>
      <c r="F206" s="415"/>
      <c r="G206" s="415"/>
    </row>
    <row r="208" spans="1:8" ht="15" x14ac:dyDescent="0.25">
      <c r="A208" s="52" t="s">
        <v>223</v>
      </c>
      <c r="F208" s="413">
        <v>1</v>
      </c>
      <c r="G208" s="414"/>
    </row>
    <row r="209" spans="1:7" x14ac:dyDescent="0.2">
      <c r="A209" s="408" t="s">
        <v>251</v>
      </c>
      <c r="B209" s="408"/>
      <c r="C209" s="408"/>
      <c r="D209" s="408"/>
      <c r="E209" s="408"/>
      <c r="F209" s="408"/>
      <c r="G209" s="408"/>
    </row>
    <row r="211" spans="1:7" ht="15" x14ac:dyDescent="0.25">
      <c r="A211" s="52" t="s">
        <v>98</v>
      </c>
      <c r="F211" s="413">
        <v>1</v>
      </c>
      <c r="G211" s="414"/>
    </row>
    <row r="212" spans="1:7" x14ac:dyDescent="0.2">
      <c r="A212" s="400" t="s">
        <v>252</v>
      </c>
      <c r="B212" s="400"/>
      <c r="C212" s="400"/>
      <c r="D212" s="400"/>
      <c r="E212" s="400"/>
      <c r="F212" s="400"/>
      <c r="G212" s="400"/>
    </row>
    <row r="213" spans="1:7" x14ac:dyDescent="0.2">
      <c r="A213" s="400"/>
      <c r="B213" s="400"/>
      <c r="C213" s="400"/>
      <c r="D213" s="400"/>
      <c r="E213" s="400"/>
      <c r="F213" s="400"/>
      <c r="G213" s="400"/>
    </row>
    <row r="215" spans="1:7" ht="15" x14ac:dyDescent="0.25">
      <c r="A215" s="28" t="s">
        <v>774</v>
      </c>
      <c r="F215" s="413">
        <v>1</v>
      </c>
      <c r="G215" s="414"/>
    </row>
    <row r="216" spans="1:7" ht="27.75" customHeight="1" x14ac:dyDescent="0.2">
      <c r="A216" s="400" t="s">
        <v>407</v>
      </c>
      <c r="B216" s="400"/>
      <c r="C216" s="400"/>
      <c r="D216" s="400"/>
      <c r="E216" s="400"/>
      <c r="F216" s="400"/>
      <c r="G216" s="400"/>
    </row>
    <row r="218" spans="1:7" ht="15" x14ac:dyDescent="0.25">
      <c r="A218" s="52" t="s">
        <v>32</v>
      </c>
      <c r="F218" s="413">
        <f>SUM(F219,F225,F228)</f>
        <v>485</v>
      </c>
      <c r="G218" s="414"/>
    </row>
    <row r="219" spans="1:7" ht="14.25" customHeight="1" x14ac:dyDescent="0.25">
      <c r="A219" s="460" t="s">
        <v>176</v>
      </c>
      <c r="B219" s="460"/>
      <c r="C219" s="460"/>
      <c r="D219" s="460"/>
      <c r="E219" s="460"/>
      <c r="F219" s="455">
        <v>405</v>
      </c>
      <c r="G219" s="456"/>
    </row>
    <row r="220" spans="1:7" ht="15" customHeight="1" x14ac:dyDescent="0.2">
      <c r="A220" s="415" t="s">
        <v>513</v>
      </c>
      <c r="B220" s="415"/>
      <c r="C220" s="415"/>
      <c r="D220" s="415"/>
      <c r="E220" s="415"/>
      <c r="F220" s="415"/>
      <c r="G220" s="415"/>
    </row>
    <row r="221" spans="1:7" x14ac:dyDescent="0.2">
      <c r="A221" s="415"/>
      <c r="B221" s="415"/>
      <c r="C221" s="415"/>
      <c r="D221" s="415"/>
      <c r="E221" s="415"/>
      <c r="F221" s="415"/>
      <c r="G221" s="415"/>
    </row>
    <row r="222" spans="1:7" x14ac:dyDescent="0.2">
      <c r="A222" s="415"/>
      <c r="B222" s="415"/>
      <c r="C222" s="415"/>
      <c r="D222" s="415"/>
      <c r="E222" s="415"/>
      <c r="F222" s="415"/>
      <c r="G222" s="415"/>
    </row>
    <row r="223" spans="1:7" ht="16.5" customHeight="1" x14ac:dyDescent="0.2">
      <c r="A223" s="415"/>
      <c r="B223" s="415"/>
      <c r="C223" s="415"/>
      <c r="D223" s="415"/>
      <c r="E223" s="415"/>
      <c r="F223" s="415"/>
      <c r="G223" s="415"/>
    </row>
    <row r="224" spans="1:7" x14ac:dyDescent="0.2">
      <c r="A224" s="180"/>
      <c r="B224" s="180"/>
      <c r="C224" s="180"/>
      <c r="D224" s="180"/>
      <c r="E224" s="180"/>
      <c r="F224" s="180"/>
      <c r="G224" s="180"/>
    </row>
    <row r="225" spans="1:7" ht="14.25" customHeight="1" x14ac:dyDescent="0.25">
      <c r="A225" s="460" t="s">
        <v>177</v>
      </c>
      <c r="B225" s="460"/>
      <c r="C225" s="460"/>
      <c r="D225" s="460"/>
      <c r="E225" s="460"/>
      <c r="F225" s="455">
        <v>30</v>
      </c>
      <c r="G225" s="456"/>
    </row>
    <row r="226" spans="1:7" ht="15" x14ac:dyDescent="0.2">
      <c r="A226" s="495" t="s">
        <v>189</v>
      </c>
      <c r="B226" s="496"/>
      <c r="C226" s="496"/>
      <c r="D226" s="496"/>
      <c r="E226" s="496"/>
      <c r="F226" s="496"/>
      <c r="G226" s="496"/>
    </row>
    <row r="227" spans="1:7" ht="15" x14ac:dyDescent="0.2">
      <c r="A227" s="213"/>
      <c r="B227" s="214"/>
      <c r="C227" s="214"/>
      <c r="D227" s="214"/>
      <c r="E227" s="214"/>
      <c r="F227" s="214"/>
      <c r="G227" s="214"/>
    </row>
    <row r="228" spans="1:7" ht="14.25" customHeight="1" x14ac:dyDescent="0.25">
      <c r="A228" s="460" t="s">
        <v>342</v>
      </c>
      <c r="B228" s="460"/>
      <c r="C228" s="460"/>
      <c r="D228" s="460"/>
      <c r="E228" s="460"/>
      <c r="F228" s="455">
        <v>50</v>
      </c>
      <c r="G228" s="456"/>
    </row>
    <row r="229" spans="1:7" ht="29.25" customHeight="1" x14ac:dyDescent="0.2">
      <c r="A229" s="495" t="s">
        <v>343</v>
      </c>
      <c r="B229" s="496"/>
      <c r="C229" s="496"/>
      <c r="D229" s="496"/>
      <c r="E229" s="496"/>
      <c r="F229" s="496"/>
      <c r="G229" s="496"/>
    </row>
    <row r="230" spans="1:7" ht="15" x14ac:dyDescent="0.2">
      <c r="A230" s="213"/>
      <c r="B230" s="214"/>
      <c r="C230" s="214"/>
      <c r="D230" s="214"/>
      <c r="E230" s="214"/>
      <c r="F230" s="214"/>
      <c r="G230" s="214"/>
    </row>
    <row r="231" spans="1:7" ht="15" x14ac:dyDescent="0.25">
      <c r="A231" s="52" t="s">
        <v>14</v>
      </c>
      <c r="F231" s="413">
        <v>1700</v>
      </c>
      <c r="G231" s="414"/>
    </row>
    <row r="232" spans="1:7" ht="27.75" customHeight="1" x14ac:dyDescent="0.2">
      <c r="A232" s="483" t="s">
        <v>344</v>
      </c>
      <c r="B232" s="483"/>
      <c r="C232" s="483"/>
      <c r="D232" s="483"/>
      <c r="E232" s="483"/>
      <c r="F232" s="483"/>
      <c r="G232" s="483"/>
    </row>
    <row r="233" spans="1:7" x14ac:dyDescent="0.2">
      <c r="A233" s="66"/>
    </row>
    <row r="234" spans="1:7" ht="15" x14ac:dyDescent="0.25">
      <c r="A234" s="28" t="s">
        <v>92</v>
      </c>
      <c r="B234" s="180"/>
      <c r="C234" s="180"/>
      <c r="D234" s="180"/>
      <c r="E234" s="180"/>
      <c r="F234" s="413">
        <v>30</v>
      </c>
      <c r="G234" s="414"/>
    </row>
    <row r="235" spans="1:7" ht="28.5" customHeight="1" x14ac:dyDescent="0.25">
      <c r="A235" s="400" t="s">
        <v>345</v>
      </c>
      <c r="B235" s="420"/>
      <c r="C235" s="420"/>
      <c r="D235" s="420"/>
      <c r="E235" s="420"/>
      <c r="F235" s="420"/>
      <c r="G235" s="420"/>
    </row>
    <row r="236" spans="1:7" x14ac:dyDescent="0.2">
      <c r="A236" s="66"/>
    </row>
    <row r="237" spans="1:7" ht="15" x14ac:dyDescent="0.25">
      <c r="A237" s="52" t="s">
        <v>16</v>
      </c>
      <c r="F237" s="413">
        <f>SUM(F238,F242,F248,F252)</f>
        <v>7381</v>
      </c>
      <c r="G237" s="414"/>
    </row>
    <row r="238" spans="1:7" ht="14.25" customHeight="1" x14ac:dyDescent="0.25">
      <c r="A238" s="460" t="s">
        <v>190</v>
      </c>
      <c r="B238" s="460"/>
      <c r="C238" s="460"/>
      <c r="D238" s="460"/>
      <c r="E238" s="460"/>
      <c r="F238" s="455">
        <v>200</v>
      </c>
      <c r="G238" s="456"/>
    </row>
    <row r="239" spans="1:7" ht="15" customHeight="1" x14ac:dyDescent="0.2">
      <c r="A239" s="415" t="s">
        <v>514</v>
      </c>
      <c r="B239" s="415"/>
      <c r="C239" s="415"/>
      <c r="D239" s="415"/>
      <c r="E239" s="415"/>
      <c r="F239" s="415"/>
      <c r="G239" s="415"/>
    </row>
    <row r="240" spans="1:7" ht="15" customHeight="1" x14ac:dyDescent="0.2">
      <c r="A240" s="415"/>
      <c r="B240" s="415"/>
      <c r="C240" s="415"/>
      <c r="D240" s="415"/>
      <c r="E240" s="415"/>
      <c r="F240" s="415"/>
      <c r="G240" s="415"/>
    </row>
    <row r="241" spans="1:7" ht="15" customHeight="1" x14ac:dyDescent="0.25">
      <c r="A241" s="63"/>
      <c r="B241" s="75"/>
      <c r="C241" s="75"/>
      <c r="D241" s="75"/>
      <c r="E241" s="75"/>
      <c r="F241" s="75"/>
      <c r="G241" s="75"/>
    </row>
    <row r="242" spans="1:7" ht="14.25" customHeight="1" x14ac:dyDescent="0.25">
      <c r="A242" s="460" t="s">
        <v>178</v>
      </c>
      <c r="B242" s="460"/>
      <c r="C242" s="460"/>
      <c r="D242" s="460"/>
      <c r="E242" s="460"/>
      <c r="F242" s="455">
        <v>6600</v>
      </c>
      <c r="G242" s="456"/>
    </row>
    <row r="243" spans="1:7" ht="15" customHeight="1" x14ac:dyDescent="0.2">
      <c r="A243" s="415" t="s">
        <v>687</v>
      </c>
      <c r="B243" s="415"/>
      <c r="C243" s="415"/>
      <c r="D243" s="415"/>
      <c r="E243" s="415"/>
      <c r="F243" s="415"/>
      <c r="G243" s="415"/>
    </row>
    <row r="244" spans="1:7" ht="15" customHeight="1" x14ac:dyDescent="0.2">
      <c r="A244" s="415"/>
      <c r="B244" s="415"/>
      <c r="C244" s="415"/>
      <c r="D244" s="415"/>
      <c r="E244" s="415"/>
      <c r="F244" s="415"/>
      <c r="G244" s="415"/>
    </row>
    <row r="245" spans="1:7" ht="15" customHeight="1" x14ac:dyDescent="0.2">
      <c r="A245" s="415"/>
      <c r="B245" s="415"/>
      <c r="C245" s="415"/>
      <c r="D245" s="415"/>
      <c r="E245" s="415"/>
      <c r="F245" s="415"/>
      <c r="G245" s="415"/>
    </row>
    <row r="246" spans="1:7" ht="28.5" customHeight="1" x14ac:dyDescent="0.2">
      <c r="A246" s="415"/>
      <c r="B246" s="415"/>
      <c r="C246" s="415"/>
      <c r="D246" s="415"/>
      <c r="E246" s="415"/>
      <c r="F246" s="415"/>
      <c r="G246" s="415"/>
    </row>
    <row r="247" spans="1:7" ht="15" customHeight="1" x14ac:dyDescent="0.25">
      <c r="A247" s="63"/>
      <c r="B247" s="75"/>
      <c r="C247" s="75"/>
      <c r="D247" s="75"/>
      <c r="E247" s="75"/>
      <c r="F247" s="75"/>
      <c r="G247" s="75"/>
    </row>
    <row r="248" spans="1:7" ht="14.25" customHeight="1" x14ac:dyDescent="0.25">
      <c r="A248" s="460" t="s">
        <v>179</v>
      </c>
      <c r="B248" s="460"/>
      <c r="C248" s="460"/>
      <c r="D248" s="460"/>
      <c r="E248" s="460"/>
      <c r="F248" s="455">
        <v>200</v>
      </c>
      <c r="G248" s="456"/>
    </row>
    <row r="249" spans="1:7" ht="15" customHeight="1" x14ac:dyDescent="0.2">
      <c r="A249" s="400" t="s">
        <v>780</v>
      </c>
      <c r="B249" s="400"/>
      <c r="C249" s="400"/>
      <c r="D249" s="400"/>
      <c r="E249" s="400"/>
      <c r="F249" s="400"/>
      <c r="G249" s="400"/>
    </row>
    <row r="250" spans="1:7" ht="15" customHeight="1" x14ac:dyDescent="0.2">
      <c r="A250" s="400"/>
      <c r="B250" s="400"/>
      <c r="C250" s="400"/>
      <c r="D250" s="400"/>
      <c r="E250" s="400"/>
      <c r="F250" s="400"/>
      <c r="G250" s="400"/>
    </row>
    <row r="251" spans="1:7" ht="15" customHeight="1" x14ac:dyDescent="0.25">
      <c r="A251" s="63"/>
      <c r="B251" s="75"/>
      <c r="C251" s="75"/>
      <c r="D251" s="75"/>
      <c r="E251" s="75"/>
      <c r="F251" s="75"/>
      <c r="G251" s="75"/>
    </row>
    <row r="252" spans="1:7" ht="14.25" customHeight="1" x14ac:dyDescent="0.25">
      <c r="A252" s="460" t="s">
        <v>180</v>
      </c>
      <c r="B252" s="460"/>
      <c r="C252" s="460"/>
      <c r="D252" s="460"/>
      <c r="E252" s="460"/>
      <c r="F252" s="455">
        <v>381</v>
      </c>
      <c r="G252" s="456"/>
    </row>
    <row r="253" spans="1:7" ht="15" customHeight="1" x14ac:dyDescent="0.2">
      <c r="A253" s="415" t="s">
        <v>770</v>
      </c>
      <c r="B253" s="415"/>
      <c r="C253" s="415"/>
      <c r="D253" s="415"/>
      <c r="E253" s="415"/>
      <c r="F253" s="415"/>
      <c r="G253" s="415"/>
    </row>
    <row r="254" spans="1:7" ht="27.75" customHeight="1" x14ac:dyDescent="0.2">
      <c r="A254" s="415"/>
      <c r="B254" s="415"/>
      <c r="C254" s="415"/>
      <c r="D254" s="415"/>
      <c r="E254" s="415"/>
      <c r="F254" s="415"/>
      <c r="G254" s="415"/>
    </row>
    <row r="255" spans="1:7" ht="15" customHeight="1" x14ac:dyDescent="0.2">
      <c r="A255" s="415"/>
      <c r="B255" s="415"/>
      <c r="C255" s="415"/>
      <c r="D255" s="415"/>
      <c r="E255" s="415"/>
      <c r="F255" s="415"/>
      <c r="G255" s="415"/>
    </row>
    <row r="256" spans="1:7" ht="15" customHeight="1" x14ac:dyDescent="0.25">
      <c r="A256" s="63"/>
      <c r="B256" s="75"/>
      <c r="C256" s="75"/>
      <c r="D256" s="75"/>
      <c r="E256" s="75"/>
      <c r="F256" s="75"/>
      <c r="G256" s="75"/>
    </row>
    <row r="257" spans="1:7" ht="15" customHeight="1" x14ac:dyDescent="0.25">
      <c r="A257" s="52" t="s">
        <v>17</v>
      </c>
      <c r="B257" s="75"/>
      <c r="C257" s="75"/>
      <c r="D257" s="75"/>
      <c r="E257" s="75"/>
      <c r="F257" s="413">
        <v>10</v>
      </c>
      <c r="G257" s="414"/>
    </row>
    <row r="258" spans="1:7" ht="15" customHeight="1" x14ac:dyDescent="0.2">
      <c r="A258" s="495" t="s">
        <v>373</v>
      </c>
      <c r="B258" s="495"/>
      <c r="C258" s="495"/>
      <c r="D258" s="495"/>
      <c r="E258" s="495"/>
      <c r="F258" s="495"/>
      <c r="G258" s="495"/>
    </row>
    <row r="259" spans="1:7" ht="15" customHeight="1" x14ac:dyDescent="0.2">
      <c r="A259" s="495"/>
      <c r="B259" s="495"/>
      <c r="C259" s="495"/>
      <c r="D259" s="495"/>
      <c r="E259" s="495"/>
      <c r="F259" s="495"/>
      <c r="G259" s="495"/>
    </row>
    <row r="260" spans="1:7" ht="15" customHeight="1" x14ac:dyDescent="0.25">
      <c r="A260" s="75"/>
      <c r="B260" s="75"/>
      <c r="C260" s="75"/>
      <c r="D260" s="75"/>
      <c r="E260" s="75"/>
      <c r="F260" s="75"/>
      <c r="G260" s="75"/>
    </row>
    <row r="261" spans="1:7" ht="15" customHeight="1" x14ac:dyDescent="0.25">
      <c r="A261" s="52" t="s">
        <v>34</v>
      </c>
      <c r="B261" s="63"/>
      <c r="C261" s="63"/>
      <c r="D261" s="63"/>
      <c r="E261" s="63"/>
      <c r="F261" s="413">
        <f>SUM(F262,F269,F273)</f>
        <v>1470</v>
      </c>
      <c r="G261" s="414"/>
    </row>
    <row r="262" spans="1:7" ht="14.25" customHeight="1" x14ac:dyDescent="0.25">
      <c r="A262" s="460" t="s">
        <v>346</v>
      </c>
      <c r="B262" s="460"/>
      <c r="C262" s="460"/>
      <c r="D262" s="460"/>
      <c r="E262" s="460"/>
      <c r="F262" s="455">
        <v>1185</v>
      </c>
      <c r="G262" s="456"/>
    </row>
    <row r="263" spans="1:7" ht="15" customHeight="1" x14ac:dyDescent="0.2">
      <c r="A263" s="415" t="s">
        <v>743</v>
      </c>
      <c r="B263" s="415"/>
      <c r="C263" s="415"/>
      <c r="D263" s="415"/>
      <c r="E263" s="415"/>
      <c r="F263" s="415"/>
      <c r="G263" s="415"/>
    </row>
    <row r="264" spans="1:7" ht="15" customHeight="1" x14ac:dyDescent="0.2">
      <c r="A264" s="415"/>
      <c r="B264" s="415"/>
      <c r="C264" s="415"/>
      <c r="D264" s="415"/>
      <c r="E264" s="415"/>
      <c r="F264" s="415"/>
      <c r="G264" s="415"/>
    </row>
    <row r="265" spans="1:7" ht="15" customHeight="1" x14ac:dyDescent="0.2">
      <c r="A265" s="415"/>
      <c r="B265" s="415"/>
      <c r="C265" s="415"/>
      <c r="D265" s="415"/>
      <c r="E265" s="415"/>
      <c r="F265" s="415"/>
      <c r="G265" s="415"/>
    </row>
    <row r="266" spans="1:7" ht="15" customHeight="1" x14ac:dyDescent="0.2">
      <c r="A266" s="415"/>
      <c r="B266" s="415"/>
      <c r="C266" s="415"/>
      <c r="D266" s="415"/>
      <c r="E266" s="415"/>
      <c r="F266" s="415"/>
      <c r="G266" s="415"/>
    </row>
    <row r="267" spans="1:7" ht="25.5" customHeight="1" x14ac:dyDescent="0.2">
      <c r="A267" s="415"/>
      <c r="B267" s="415"/>
      <c r="C267" s="415"/>
      <c r="D267" s="415"/>
      <c r="E267" s="415"/>
      <c r="F267" s="415"/>
      <c r="G267" s="415"/>
    </row>
    <row r="268" spans="1:7" ht="15" customHeight="1" x14ac:dyDescent="0.25">
      <c r="A268" s="52"/>
      <c r="B268" s="63"/>
      <c r="C268" s="63"/>
      <c r="D268" s="63"/>
      <c r="E268" s="63"/>
      <c r="F268" s="67"/>
      <c r="G268" s="68"/>
    </row>
    <row r="269" spans="1:7" ht="14.25" customHeight="1" x14ac:dyDescent="0.25">
      <c r="A269" s="460" t="s">
        <v>348</v>
      </c>
      <c r="B269" s="460"/>
      <c r="C269" s="460"/>
      <c r="D269" s="460"/>
      <c r="E269" s="460"/>
      <c r="F269" s="455">
        <v>250</v>
      </c>
      <c r="G269" s="456"/>
    </row>
    <row r="270" spans="1:7" ht="14.25" customHeight="1" x14ac:dyDescent="0.2">
      <c r="A270" s="499" t="s">
        <v>515</v>
      </c>
      <c r="B270" s="419"/>
      <c r="C270" s="419"/>
      <c r="D270" s="419"/>
      <c r="E270" s="419"/>
      <c r="F270" s="419"/>
      <c r="G270" s="419"/>
    </row>
    <row r="271" spans="1:7" ht="14.25" customHeight="1" x14ac:dyDescent="0.2">
      <c r="A271" s="419"/>
      <c r="B271" s="419"/>
      <c r="C271" s="419"/>
      <c r="D271" s="419"/>
      <c r="E271" s="419"/>
      <c r="F271" s="419"/>
      <c r="G271" s="419"/>
    </row>
    <row r="272" spans="1:7" ht="15" customHeight="1" x14ac:dyDescent="0.2">
      <c r="A272" s="47"/>
      <c r="B272" s="47"/>
      <c r="D272" s="47"/>
      <c r="E272" s="47"/>
      <c r="F272" s="47"/>
    </row>
    <row r="273" spans="1:8" ht="14.25" customHeight="1" x14ac:dyDescent="0.25">
      <c r="A273" s="460" t="s">
        <v>181</v>
      </c>
      <c r="B273" s="460"/>
      <c r="C273" s="460"/>
      <c r="D273" s="460"/>
      <c r="E273" s="460"/>
      <c r="F273" s="455">
        <v>35</v>
      </c>
      <c r="G273" s="456"/>
    </row>
    <row r="274" spans="1:8" ht="15.75" customHeight="1" x14ac:dyDescent="0.2">
      <c r="A274" s="499" t="s">
        <v>347</v>
      </c>
      <c r="B274" s="419"/>
      <c r="C274" s="419"/>
      <c r="D274" s="419"/>
      <c r="E274" s="419"/>
      <c r="F274" s="419"/>
      <c r="G274" s="419"/>
    </row>
    <row r="275" spans="1:8" ht="14.25" hidden="1" customHeight="1" x14ac:dyDescent="0.2">
      <c r="A275" s="419"/>
      <c r="B275" s="419"/>
      <c r="C275" s="419"/>
      <c r="D275" s="419"/>
      <c r="E275" s="419"/>
      <c r="F275" s="419"/>
      <c r="G275" s="419"/>
    </row>
    <row r="276" spans="1:8" ht="15" customHeight="1" x14ac:dyDescent="0.2">
      <c r="A276" s="47"/>
      <c r="B276" s="47"/>
      <c r="D276" s="47"/>
      <c r="E276" s="47"/>
      <c r="F276" s="47"/>
    </row>
    <row r="277" spans="1:8" ht="15" x14ac:dyDescent="0.25">
      <c r="A277" s="52" t="s">
        <v>781</v>
      </c>
      <c r="B277" s="75"/>
      <c r="C277" s="75"/>
      <c r="D277" s="75"/>
      <c r="E277" s="75"/>
      <c r="F277" s="413">
        <v>800</v>
      </c>
      <c r="G277" s="414"/>
    </row>
    <row r="278" spans="1:8" ht="27.75" customHeight="1" x14ac:dyDescent="0.2">
      <c r="A278" s="415" t="s">
        <v>516</v>
      </c>
      <c r="B278" s="415"/>
      <c r="C278" s="415"/>
      <c r="D278" s="415"/>
      <c r="E278" s="415"/>
      <c r="F278" s="415"/>
      <c r="G278" s="415"/>
    </row>
    <row r="279" spans="1:8" ht="15" customHeight="1" x14ac:dyDescent="0.2">
      <c r="A279" s="47"/>
      <c r="B279" s="47"/>
      <c r="D279" s="47"/>
      <c r="E279" s="47"/>
      <c r="F279" s="47"/>
    </row>
    <row r="280" spans="1:8" ht="15" x14ac:dyDescent="0.25">
      <c r="A280" s="52" t="s">
        <v>36</v>
      </c>
      <c r="B280" s="75"/>
      <c r="C280" s="75"/>
      <c r="D280" s="75"/>
      <c r="E280" s="75"/>
      <c r="F280" s="413">
        <v>70</v>
      </c>
      <c r="G280" s="414"/>
    </row>
    <row r="281" spans="1:8" ht="31.5" customHeight="1" x14ac:dyDescent="0.2">
      <c r="A281" s="415" t="s">
        <v>349</v>
      </c>
      <c r="B281" s="415"/>
      <c r="C281" s="415"/>
      <c r="D281" s="415"/>
      <c r="E281" s="415"/>
      <c r="F281" s="415"/>
      <c r="G281" s="415"/>
    </row>
    <row r="282" spans="1:8" x14ac:dyDescent="0.2">
      <c r="A282" s="180"/>
      <c r="B282" s="180"/>
      <c r="C282" s="180"/>
      <c r="D282" s="180"/>
      <c r="E282" s="180"/>
      <c r="F282" s="180"/>
      <c r="G282" s="180"/>
    </row>
    <row r="283" spans="1:8" ht="15" customHeight="1" x14ac:dyDescent="0.25">
      <c r="A283" s="52" t="s">
        <v>37</v>
      </c>
      <c r="B283" s="180"/>
      <c r="C283" s="180"/>
      <c r="D283" s="180"/>
      <c r="E283" s="180"/>
      <c r="F283" s="413">
        <v>140</v>
      </c>
      <c r="G283" s="414"/>
    </row>
    <row r="284" spans="1:8" ht="14.25" customHeight="1" x14ac:dyDescent="0.2">
      <c r="A284" s="415" t="s">
        <v>253</v>
      </c>
      <c r="B284" s="415"/>
      <c r="C284" s="415"/>
      <c r="D284" s="415"/>
      <c r="E284" s="415"/>
      <c r="F284" s="415"/>
      <c r="G284" s="415"/>
    </row>
    <row r="285" spans="1:8" ht="30" customHeight="1" x14ac:dyDescent="0.2">
      <c r="A285" s="415"/>
      <c r="B285" s="415"/>
      <c r="C285" s="415"/>
      <c r="D285" s="415"/>
      <c r="E285" s="415"/>
      <c r="F285" s="415"/>
      <c r="G285" s="415"/>
    </row>
    <row r="286" spans="1:8" ht="30" customHeight="1" x14ac:dyDescent="0.2">
      <c r="A286" s="352"/>
      <c r="B286" s="352"/>
      <c r="C286" s="352"/>
      <c r="D286" s="352"/>
      <c r="E286" s="352"/>
      <c r="F286" s="352"/>
      <c r="G286" s="352"/>
    </row>
    <row r="287" spans="1:8" ht="17.25" customHeight="1" thickBot="1" x14ac:dyDescent="0.3">
      <c r="A287" s="55" t="s">
        <v>46</v>
      </c>
      <c r="B287" s="56"/>
      <c r="C287" s="57"/>
      <c r="D287" s="58"/>
      <c r="E287" s="58"/>
      <c r="F287" s="423">
        <f>SUM(F288,F294)</f>
        <v>1080</v>
      </c>
      <c r="G287" s="423"/>
      <c r="H287" s="2"/>
    </row>
    <row r="288" spans="1:8" ht="15.75" thickTop="1" x14ac:dyDescent="0.25">
      <c r="A288" s="52" t="s">
        <v>773</v>
      </c>
      <c r="F288" s="413">
        <v>1050</v>
      </c>
      <c r="G288" s="414"/>
    </row>
    <row r="289" spans="1:8" ht="14.25" customHeight="1" x14ac:dyDescent="0.2">
      <c r="A289" s="400" t="s">
        <v>517</v>
      </c>
      <c r="B289" s="424"/>
      <c r="C289" s="424"/>
      <c r="D289" s="424"/>
      <c r="E289" s="424"/>
      <c r="F289" s="424"/>
      <c r="G289" s="424"/>
    </row>
    <row r="290" spans="1:8" ht="14.25" customHeight="1" x14ac:dyDescent="0.2">
      <c r="A290" s="424"/>
      <c r="B290" s="424"/>
      <c r="C290" s="424"/>
      <c r="D290" s="424"/>
      <c r="E290" s="424"/>
      <c r="F290" s="424"/>
      <c r="G290" s="424"/>
    </row>
    <row r="291" spans="1:8" ht="14.25" customHeight="1" x14ac:dyDescent="0.2">
      <c r="A291" s="424"/>
      <c r="B291" s="424"/>
      <c r="C291" s="424"/>
      <c r="D291" s="424"/>
      <c r="E291" s="424"/>
      <c r="F291" s="424"/>
      <c r="G291" s="424"/>
    </row>
    <row r="292" spans="1:8" ht="14.25" customHeight="1" x14ac:dyDescent="0.2">
      <c r="A292" s="424"/>
      <c r="B292" s="424"/>
      <c r="C292" s="424"/>
      <c r="D292" s="424"/>
      <c r="E292" s="424"/>
      <c r="F292" s="424"/>
      <c r="G292" s="424"/>
    </row>
    <row r="293" spans="1:8" x14ac:dyDescent="0.2">
      <c r="A293" s="63"/>
      <c r="B293" s="141"/>
      <c r="C293" s="141"/>
      <c r="D293" s="141"/>
      <c r="E293" s="141"/>
      <c r="F293" s="141"/>
      <c r="G293" s="141"/>
    </row>
    <row r="294" spans="1:8" ht="15" x14ac:dyDescent="0.25">
      <c r="A294" s="52" t="s">
        <v>34</v>
      </c>
      <c r="B294" s="63"/>
      <c r="C294" s="63"/>
      <c r="D294" s="63"/>
      <c r="E294" s="63"/>
      <c r="F294" s="413">
        <v>30</v>
      </c>
      <c r="G294" s="414"/>
    </row>
    <row r="295" spans="1:8" x14ac:dyDescent="0.2">
      <c r="A295" s="424" t="s">
        <v>381</v>
      </c>
      <c r="B295" s="424"/>
      <c r="C295" s="424"/>
      <c r="D295" s="424"/>
      <c r="E295" s="424"/>
      <c r="F295" s="424"/>
      <c r="G295" s="424"/>
    </row>
    <row r="296" spans="1:8" x14ac:dyDescent="0.2">
      <c r="A296" s="424"/>
      <c r="B296" s="424"/>
      <c r="C296" s="424"/>
      <c r="D296" s="424"/>
      <c r="E296" s="424"/>
      <c r="F296" s="424"/>
      <c r="G296" s="424"/>
    </row>
    <row r="298" spans="1:8" ht="17.25" customHeight="1" thickBot="1" x14ac:dyDescent="0.3">
      <c r="A298" s="55" t="s">
        <v>87</v>
      </c>
      <c r="B298" s="56"/>
      <c r="C298" s="57"/>
      <c r="D298" s="58"/>
      <c r="E298" s="58"/>
      <c r="F298" s="423">
        <f>SUM(F299)</f>
        <v>6000</v>
      </c>
      <c r="G298" s="423"/>
      <c r="H298" s="2"/>
    </row>
    <row r="299" spans="1:8" ht="15.75" thickTop="1" x14ac:dyDescent="0.25">
      <c r="A299" s="52" t="s">
        <v>16</v>
      </c>
      <c r="F299" s="413">
        <v>6000</v>
      </c>
      <c r="G299" s="414"/>
    </row>
    <row r="300" spans="1:8" ht="23.25" customHeight="1" x14ac:dyDescent="0.2">
      <c r="A300" s="400" t="s">
        <v>518</v>
      </c>
      <c r="B300" s="400"/>
      <c r="C300" s="400"/>
      <c r="D300" s="400"/>
      <c r="E300" s="400"/>
      <c r="F300" s="400"/>
      <c r="G300" s="400"/>
    </row>
    <row r="301" spans="1:8" ht="33" customHeight="1" x14ac:dyDescent="0.2">
      <c r="A301" s="400"/>
      <c r="B301" s="400"/>
      <c r="C301" s="400"/>
      <c r="D301" s="400"/>
      <c r="E301" s="400"/>
      <c r="F301" s="400"/>
      <c r="G301" s="400"/>
    </row>
    <row r="302" spans="1:8" ht="10.5" customHeight="1" x14ac:dyDescent="0.25">
      <c r="A302" s="28"/>
      <c r="B302" s="29"/>
      <c r="C302" s="30"/>
      <c r="D302" s="30"/>
      <c r="E302" s="31"/>
      <c r="F302" s="64"/>
      <c r="G302" s="65"/>
    </row>
    <row r="303" spans="1:8" ht="15" x14ac:dyDescent="0.25">
      <c r="A303" s="122"/>
      <c r="B303" s="122"/>
      <c r="C303" s="122"/>
      <c r="D303" s="122"/>
      <c r="E303" s="122"/>
      <c r="F303" s="122"/>
      <c r="G303" s="122"/>
    </row>
  </sheetData>
  <mergeCells count="144">
    <mergeCell ref="F83:G83"/>
    <mergeCell ref="A84:G84"/>
    <mergeCell ref="F86:G86"/>
    <mergeCell ref="A220:G223"/>
    <mergeCell ref="A219:E219"/>
    <mergeCell ref="F219:G219"/>
    <mergeCell ref="A225:E225"/>
    <mergeCell ref="F225:G225"/>
    <mergeCell ref="A87:G90"/>
    <mergeCell ref="F92:G92"/>
    <mergeCell ref="F98:G98"/>
    <mergeCell ref="A99:G102"/>
    <mergeCell ref="F208:G208"/>
    <mergeCell ref="A209:G209"/>
    <mergeCell ref="F215:G215"/>
    <mergeCell ref="A216:G216"/>
    <mergeCell ref="F211:G211"/>
    <mergeCell ref="A212:G213"/>
    <mergeCell ref="A186:E186"/>
    <mergeCell ref="F187:G187"/>
    <mergeCell ref="A188:G188"/>
    <mergeCell ref="A192:G194"/>
    <mergeCell ref="A93:G96"/>
    <mergeCell ref="A112:G114"/>
    <mergeCell ref="F57:G57"/>
    <mergeCell ref="A73:E73"/>
    <mergeCell ref="F73:G73"/>
    <mergeCell ref="A68:E68"/>
    <mergeCell ref="F68:G68"/>
    <mergeCell ref="F78:G78"/>
    <mergeCell ref="A79:G80"/>
    <mergeCell ref="A78:B78"/>
    <mergeCell ref="F53:G53"/>
    <mergeCell ref="A54:G55"/>
    <mergeCell ref="F280:G280"/>
    <mergeCell ref="F231:G231"/>
    <mergeCell ref="A270:G271"/>
    <mergeCell ref="F237:G237"/>
    <mergeCell ref="A226:G226"/>
    <mergeCell ref="A174:G180"/>
    <mergeCell ref="F196:G196"/>
    <mergeCell ref="A239:G240"/>
    <mergeCell ref="F1:G1"/>
    <mergeCell ref="A20:C20"/>
    <mergeCell ref="F23:G23"/>
    <mergeCell ref="F24:G24"/>
    <mergeCell ref="F40:G40"/>
    <mergeCell ref="F48:G48"/>
    <mergeCell ref="F49:G49"/>
    <mergeCell ref="A25:G29"/>
    <mergeCell ref="F31:G31"/>
    <mergeCell ref="A32:G32"/>
    <mergeCell ref="A41:G46"/>
    <mergeCell ref="A50:G51"/>
    <mergeCell ref="A69:G71"/>
    <mergeCell ref="A74:G76"/>
    <mergeCell ref="F82:G82"/>
    <mergeCell ref="A82:C82"/>
    <mergeCell ref="F104:G104"/>
    <mergeCell ref="F105:G105"/>
    <mergeCell ref="F110:G110"/>
    <mergeCell ref="F111:G111"/>
    <mergeCell ref="F298:G298"/>
    <mergeCell ref="F288:G288"/>
    <mergeCell ref="F261:G261"/>
    <mergeCell ref="F116:G116"/>
    <mergeCell ref="A281:G281"/>
    <mergeCell ref="F283:G283"/>
    <mergeCell ref="F294:G294"/>
    <mergeCell ref="F197:G197"/>
    <mergeCell ref="A243:G246"/>
    <mergeCell ref="A202:G206"/>
    <mergeCell ref="A117:G119"/>
    <mergeCell ref="F121:G121"/>
    <mergeCell ref="F122:G122"/>
    <mergeCell ref="A123:G125"/>
    <mergeCell ref="A144:G146"/>
    <mergeCell ref="F156:G156"/>
    <mergeCell ref="F234:G234"/>
    <mergeCell ref="A252:E252"/>
    <mergeCell ref="F252:G252"/>
    <mergeCell ref="A274:G275"/>
    <mergeCell ref="F218:G218"/>
    <mergeCell ref="A232:G232"/>
    <mergeCell ref="A295:G296"/>
    <mergeCell ref="F299:G299"/>
    <mergeCell ref="A284:G285"/>
    <mergeCell ref="F238:G238"/>
    <mergeCell ref="A235:G235"/>
    <mergeCell ref="F269:G269"/>
    <mergeCell ref="A262:E262"/>
    <mergeCell ref="F262:G262"/>
    <mergeCell ref="F257:G257"/>
    <mergeCell ref="A249:G250"/>
    <mergeCell ref="F277:G277"/>
    <mergeCell ref="A278:G278"/>
    <mergeCell ref="A238:E238"/>
    <mergeCell ref="A242:E242"/>
    <mergeCell ref="A258:G259"/>
    <mergeCell ref="F273:G273"/>
    <mergeCell ref="A289:G292"/>
    <mergeCell ref="A248:E248"/>
    <mergeCell ref="F248:G248"/>
    <mergeCell ref="A263:G267"/>
    <mergeCell ref="A269:E269"/>
    <mergeCell ref="A273:E273"/>
    <mergeCell ref="F143:G143"/>
    <mergeCell ref="F148:G148"/>
    <mergeCell ref="F190:G190"/>
    <mergeCell ref="F191:G191"/>
    <mergeCell ref="F160:G160"/>
    <mergeCell ref="F166:G166"/>
    <mergeCell ref="A149:G154"/>
    <mergeCell ref="A157:G158"/>
    <mergeCell ref="A161:G164"/>
    <mergeCell ref="A167:G171"/>
    <mergeCell ref="F182:G182"/>
    <mergeCell ref="A183:E183"/>
    <mergeCell ref="F183:G183"/>
    <mergeCell ref="A184:G184"/>
    <mergeCell ref="A198:G199"/>
    <mergeCell ref="A253:G255"/>
    <mergeCell ref="A300:G301"/>
    <mergeCell ref="F34:G34"/>
    <mergeCell ref="A35:G38"/>
    <mergeCell ref="A57:E57"/>
    <mergeCell ref="A58:G66"/>
    <mergeCell ref="F127:G127"/>
    <mergeCell ref="F128:G128"/>
    <mergeCell ref="A129:G130"/>
    <mergeCell ref="F173:G173"/>
    <mergeCell ref="F186:G186"/>
    <mergeCell ref="A228:E228"/>
    <mergeCell ref="F228:G228"/>
    <mergeCell ref="A229:G229"/>
    <mergeCell ref="F242:G242"/>
    <mergeCell ref="F201:G201"/>
    <mergeCell ref="F287:G287"/>
    <mergeCell ref="A106:G107"/>
    <mergeCell ref="F132:G132"/>
    <mergeCell ref="F133:G133"/>
    <mergeCell ref="A134:G135"/>
    <mergeCell ref="F137:G137"/>
    <mergeCell ref="A138:G139"/>
  </mergeCells>
  <pageMargins left="0.70866141732283472" right="0.70866141732283472" top="0.78740157480314965" bottom="0.78740157480314965" header="0.31496062992125984" footer="0.31496062992125984"/>
  <pageSetup paperSize="9" scale="68" firstPageNumber="49"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4" manualBreakCount="4">
    <brk id="66" max="6" man="1"/>
    <brk id="130" max="6" man="1"/>
    <brk id="188" max="6" man="1"/>
    <brk id="250"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57"/>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7109375" style="53" customWidth="1"/>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38" ht="23.25" x14ac:dyDescent="0.35">
      <c r="A1" s="129" t="s">
        <v>183</v>
      </c>
      <c r="F1" s="422" t="s">
        <v>184</v>
      </c>
      <c r="G1" s="422"/>
    </row>
    <row r="3" spans="1:38" x14ac:dyDescent="0.2">
      <c r="A3" s="66" t="s">
        <v>1</v>
      </c>
      <c r="B3" s="66" t="s">
        <v>185</v>
      </c>
    </row>
    <row r="4" spans="1:38" x14ac:dyDescent="0.2">
      <c r="B4" s="66" t="s">
        <v>59</v>
      </c>
    </row>
    <row r="6" spans="1:38" s="50" customFormat="1" ht="13.5" thickBot="1" x14ac:dyDescent="0.25">
      <c r="A6" s="131"/>
      <c r="B6" s="131"/>
      <c r="D6" s="46"/>
      <c r="E6" s="46"/>
      <c r="F6" s="46"/>
      <c r="G6" s="237" t="s">
        <v>6</v>
      </c>
    </row>
    <row r="7" spans="1:38" s="50" customFormat="1" ht="39.75" thickTop="1" thickBot="1" x14ac:dyDescent="0.25">
      <c r="A7" s="82" t="s">
        <v>2</v>
      </c>
      <c r="B7" s="83" t="s">
        <v>3</v>
      </c>
      <c r="C7" s="84" t="s">
        <v>4</v>
      </c>
      <c r="D7" s="85" t="s">
        <v>414</v>
      </c>
      <c r="E7" s="1" t="s">
        <v>823</v>
      </c>
      <c r="F7" s="85" t="s">
        <v>415</v>
      </c>
      <c r="G7" s="36" t="s">
        <v>5</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s="91" customFormat="1" ht="12.75" thickTop="1" thickBot="1" x14ac:dyDescent="0.25">
      <c r="A8" s="86">
        <v>1</v>
      </c>
      <c r="B8" s="87">
        <v>2</v>
      </c>
      <c r="C8" s="87">
        <v>3</v>
      </c>
      <c r="D8" s="88">
        <v>4</v>
      </c>
      <c r="E8" s="88">
        <v>5</v>
      </c>
      <c r="F8" s="88">
        <v>6</v>
      </c>
      <c r="G8" s="89" t="s">
        <v>824</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row>
    <row r="9" spans="1:38" ht="15" thickTop="1" x14ac:dyDescent="0.2">
      <c r="A9" s="107">
        <v>3269</v>
      </c>
      <c r="B9" s="108">
        <v>51</v>
      </c>
      <c r="C9" s="112" t="s">
        <v>7</v>
      </c>
      <c r="D9" s="32">
        <v>11924</v>
      </c>
      <c r="E9" s="32">
        <v>11924</v>
      </c>
      <c r="F9" s="32">
        <f>SUM(F18)</f>
        <v>11924</v>
      </c>
      <c r="G9" s="44">
        <f t="shared" ref="G9:G14" si="0">F9/D9*100</f>
        <v>100</v>
      </c>
    </row>
    <row r="10" spans="1:38" x14ac:dyDescent="0.2">
      <c r="A10" s="107">
        <v>3399</v>
      </c>
      <c r="B10" s="108">
        <v>51</v>
      </c>
      <c r="C10" s="112" t="s">
        <v>7</v>
      </c>
      <c r="D10" s="32">
        <v>1105</v>
      </c>
      <c r="E10" s="32">
        <v>1105</v>
      </c>
      <c r="F10" s="32">
        <f>SUM(F24)</f>
        <v>1105</v>
      </c>
      <c r="G10" s="44">
        <f t="shared" si="0"/>
        <v>100</v>
      </c>
    </row>
    <row r="11" spans="1:38" x14ac:dyDescent="0.2">
      <c r="A11" s="107">
        <v>3569</v>
      </c>
      <c r="B11" s="108">
        <v>51</v>
      </c>
      <c r="C11" s="112" t="s">
        <v>7</v>
      </c>
      <c r="D11" s="32">
        <v>1506</v>
      </c>
      <c r="E11" s="32">
        <v>1645</v>
      </c>
      <c r="F11" s="32">
        <f>SUM(F29)</f>
        <v>1673</v>
      </c>
      <c r="G11" s="44">
        <f t="shared" si="0"/>
        <v>111.08897742363877</v>
      </c>
    </row>
    <row r="12" spans="1:38" x14ac:dyDescent="0.2">
      <c r="A12" s="107">
        <v>4399</v>
      </c>
      <c r="B12" s="108">
        <v>51</v>
      </c>
      <c r="C12" s="112" t="s">
        <v>7</v>
      </c>
      <c r="D12" s="32">
        <v>4346</v>
      </c>
      <c r="E12" s="32">
        <v>4393</v>
      </c>
      <c r="F12" s="32">
        <f>SUM(F34)</f>
        <v>4402</v>
      </c>
      <c r="G12" s="44">
        <f t="shared" si="0"/>
        <v>101.28854118729866</v>
      </c>
    </row>
    <row r="13" spans="1:38" ht="15" thickBot="1" x14ac:dyDescent="0.25">
      <c r="A13" s="107">
        <v>6172</v>
      </c>
      <c r="B13" s="108">
        <v>51</v>
      </c>
      <c r="C13" s="112" t="s">
        <v>7</v>
      </c>
      <c r="D13" s="32">
        <v>37532</v>
      </c>
      <c r="E13" s="32">
        <v>37493</v>
      </c>
      <c r="F13" s="32">
        <f>SUM(F39)</f>
        <v>36830</v>
      </c>
      <c r="G13" s="44">
        <f t="shared" si="0"/>
        <v>98.129596078013421</v>
      </c>
    </row>
    <row r="14" spans="1:38" s="117" customFormat="1" ht="16.5" thickTop="1" thickBot="1" x14ac:dyDescent="0.3">
      <c r="A14" s="384" t="s">
        <v>8</v>
      </c>
      <c r="B14" s="385"/>
      <c r="C14" s="386"/>
      <c r="D14" s="115">
        <f>SUM(D9:D13)</f>
        <v>56413</v>
      </c>
      <c r="E14" s="115">
        <f>SUM(E9:E13)</f>
        <v>56560</v>
      </c>
      <c r="F14" s="115">
        <f>SUM(F9:F13)</f>
        <v>55934</v>
      </c>
      <c r="G14" s="51">
        <f t="shared" si="0"/>
        <v>99.150904933260065</v>
      </c>
    </row>
    <row r="15" spans="1:38" ht="15" thickTop="1" x14ac:dyDescent="0.2">
      <c r="A15" s="444"/>
      <c r="B15" s="444"/>
      <c r="C15" s="444"/>
      <c r="D15" s="444"/>
      <c r="E15" s="444"/>
      <c r="F15" s="444"/>
      <c r="G15" s="444"/>
    </row>
    <row r="16" spans="1:38" x14ac:dyDescent="0.2">
      <c r="A16" s="48"/>
      <c r="B16" s="48"/>
      <c r="C16" s="48"/>
      <c r="D16" s="48"/>
      <c r="E16" s="48"/>
      <c r="F16" s="48"/>
      <c r="G16" s="48"/>
    </row>
    <row r="17" spans="1:8" ht="15" x14ac:dyDescent="0.25">
      <c r="A17" s="54" t="s">
        <v>10</v>
      </c>
    </row>
    <row r="18" spans="1:8" ht="17.25" customHeight="1" thickBot="1" x14ac:dyDescent="0.3">
      <c r="A18" s="55" t="s">
        <v>119</v>
      </c>
      <c r="B18" s="56"/>
      <c r="C18" s="57"/>
      <c r="D18" s="58"/>
      <c r="E18" s="58"/>
      <c r="F18" s="423">
        <f>SUM(F19)</f>
        <v>11924</v>
      </c>
      <c r="G18" s="423"/>
      <c r="H18" s="2"/>
    </row>
    <row r="19" spans="1:8" ht="15.75" thickTop="1" x14ac:dyDescent="0.25">
      <c r="A19" s="52" t="s">
        <v>16</v>
      </c>
      <c r="F19" s="413">
        <v>11924</v>
      </c>
      <c r="G19" s="414"/>
    </row>
    <row r="20" spans="1:8" ht="14.25" customHeight="1" x14ac:dyDescent="0.2">
      <c r="A20" s="415" t="s">
        <v>676</v>
      </c>
      <c r="B20" s="415"/>
      <c r="C20" s="415"/>
      <c r="D20" s="415"/>
      <c r="E20" s="415"/>
      <c r="F20" s="415"/>
      <c r="G20" s="415"/>
    </row>
    <row r="21" spans="1:8" ht="14.25" customHeight="1" x14ac:dyDescent="0.2">
      <c r="A21" s="415"/>
      <c r="B21" s="415"/>
      <c r="C21" s="415"/>
      <c r="D21" s="415"/>
      <c r="E21" s="415"/>
      <c r="F21" s="415"/>
      <c r="G21" s="415"/>
    </row>
    <row r="22" spans="1:8" ht="15" customHeight="1" x14ac:dyDescent="0.2">
      <c r="A22" s="415"/>
      <c r="B22" s="415"/>
      <c r="C22" s="415"/>
      <c r="D22" s="415"/>
      <c r="E22" s="415"/>
      <c r="F22" s="415"/>
      <c r="G22" s="415"/>
    </row>
    <row r="23" spans="1:8" ht="15" x14ac:dyDescent="0.25">
      <c r="A23" s="54"/>
    </row>
    <row r="24" spans="1:8" ht="17.25" customHeight="1" thickBot="1" x14ac:dyDescent="0.3">
      <c r="A24" s="55" t="s">
        <v>202</v>
      </c>
      <c r="B24" s="56"/>
      <c r="C24" s="57"/>
      <c r="D24" s="58"/>
      <c r="E24" s="58"/>
      <c r="F24" s="423">
        <f>SUM(F25)</f>
        <v>1105</v>
      </c>
      <c r="G24" s="423"/>
      <c r="H24" s="2"/>
    </row>
    <row r="25" spans="1:8" ht="15.75" thickTop="1" x14ac:dyDescent="0.25">
      <c r="A25" s="52" t="s">
        <v>16</v>
      </c>
      <c r="F25" s="413">
        <v>1105</v>
      </c>
      <c r="G25" s="414"/>
    </row>
    <row r="26" spans="1:8" ht="14.25" customHeight="1" x14ac:dyDescent="0.2">
      <c r="A26" s="415" t="s">
        <v>374</v>
      </c>
      <c r="B26" s="440"/>
      <c r="C26" s="440"/>
      <c r="D26" s="440"/>
      <c r="E26" s="440"/>
      <c r="F26" s="440"/>
      <c r="G26" s="440"/>
    </row>
    <row r="27" spans="1:8" ht="14.25" customHeight="1" x14ac:dyDescent="0.2">
      <c r="A27" s="440"/>
      <c r="B27" s="440"/>
      <c r="C27" s="440"/>
      <c r="D27" s="440"/>
      <c r="E27" s="440"/>
      <c r="F27" s="440"/>
      <c r="G27" s="440"/>
    </row>
    <row r="28" spans="1:8" ht="15" x14ac:dyDescent="0.25">
      <c r="A28" s="54"/>
    </row>
    <row r="29" spans="1:8" ht="17.25" customHeight="1" thickBot="1" x14ac:dyDescent="0.3">
      <c r="A29" s="55" t="s">
        <v>260</v>
      </c>
      <c r="B29" s="56"/>
      <c r="C29" s="57"/>
      <c r="D29" s="58"/>
      <c r="E29" s="58"/>
      <c r="F29" s="423">
        <f>SUM(F30)</f>
        <v>1673</v>
      </c>
      <c r="G29" s="423"/>
      <c r="H29" s="2"/>
    </row>
    <row r="30" spans="1:8" ht="15.75" thickTop="1" x14ac:dyDescent="0.25">
      <c r="A30" s="52" t="s">
        <v>16</v>
      </c>
      <c r="F30" s="413">
        <v>1673</v>
      </c>
      <c r="G30" s="414"/>
    </row>
    <row r="31" spans="1:8" x14ac:dyDescent="0.2">
      <c r="A31" s="415" t="s">
        <v>375</v>
      </c>
      <c r="B31" s="440"/>
      <c r="C31" s="440"/>
      <c r="D31" s="440"/>
      <c r="E31" s="440"/>
      <c r="F31" s="440"/>
      <c r="G31" s="440"/>
    </row>
    <row r="32" spans="1:8" x14ac:dyDescent="0.2">
      <c r="A32" s="440"/>
      <c r="B32" s="440"/>
      <c r="C32" s="440"/>
      <c r="D32" s="440"/>
      <c r="E32" s="440"/>
      <c r="F32" s="440"/>
      <c r="G32" s="440"/>
    </row>
    <row r="33" spans="1:8" ht="15" x14ac:dyDescent="0.25">
      <c r="A33" s="54"/>
    </row>
    <row r="34" spans="1:8" ht="17.25" customHeight="1" thickBot="1" x14ac:dyDescent="0.3">
      <c r="A34" s="55" t="s">
        <v>125</v>
      </c>
      <c r="B34" s="56"/>
      <c r="C34" s="57"/>
      <c r="D34" s="58"/>
      <c r="E34" s="58"/>
      <c r="F34" s="423">
        <f>SUM(F35)</f>
        <v>4402</v>
      </c>
      <c r="G34" s="423"/>
      <c r="H34" s="2"/>
    </row>
    <row r="35" spans="1:8" ht="15.75" thickTop="1" x14ac:dyDescent="0.25">
      <c r="A35" s="52" t="s">
        <v>16</v>
      </c>
      <c r="F35" s="413">
        <v>4402</v>
      </c>
      <c r="G35" s="414"/>
      <c r="H35" s="2"/>
    </row>
    <row r="36" spans="1:8" s="30" customFormat="1" ht="17.25" customHeight="1" x14ac:dyDescent="0.2">
      <c r="A36" s="434" t="s">
        <v>376</v>
      </c>
      <c r="B36" s="434"/>
      <c r="C36" s="434"/>
      <c r="D36" s="434"/>
      <c r="E36" s="434"/>
      <c r="F36" s="434"/>
      <c r="G36" s="434"/>
      <c r="H36" s="39"/>
    </row>
    <row r="37" spans="1:8" ht="14.25" customHeight="1" x14ac:dyDescent="0.2">
      <c r="A37" s="434"/>
      <c r="B37" s="434"/>
      <c r="C37" s="434"/>
      <c r="D37" s="434"/>
      <c r="E37" s="434"/>
      <c r="F37" s="434"/>
      <c r="G37" s="434"/>
    </row>
    <row r="38" spans="1:8" ht="15" x14ac:dyDescent="0.25">
      <c r="A38" s="54"/>
    </row>
    <row r="39" spans="1:8" ht="17.25" customHeight="1" thickBot="1" x14ac:dyDescent="0.3">
      <c r="A39" s="55" t="s">
        <v>46</v>
      </c>
      <c r="B39" s="56"/>
      <c r="C39" s="57"/>
      <c r="D39" s="58"/>
      <c r="E39" s="58"/>
      <c r="F39" s="423">
        <f>SUM(F40,F44,F48,F52,F55)</f>
        <v>36830</v>
      </c>
      <c r="G39" s="423"/>
      <c r="H39" s="2"/>
    </row>
    <row r="40" spans="1:8" ht="15.75" thickTop="1" x14ac:dyDescent="0.25">
      <c r="A40" s="52" t="s">
        <v>31</v>
      </c>
      <c r="B40" s="75"/>
      <c r="C40" s="75"/>
      <c r="D40" s="75"/>
      <c r="E40" s="75"/>
      <c r="F40" s="413">
        <v>35150</v>
      </c>
      <c r="G40" s="414"/>
    </row>
    <row r="41" spans="1:8" s="30" customFormat="1" ht="27.75" customHeight="1" x14ac:dyDescent="0.2">
      <c r="A41" s="434" t="s">
        <v>678</v>
      </c>
      <c r="B41" s="440"/>
      <c r="C41" s="440"/>
      <c r="D41" s="440"/>
      <c r="E41" s="440"/>
      <c r="F41" s="440"/>
      <c r="G41" s="440"/>
      <c r="H41" s="39"/>
    </row>
    <row r="42" spans="1:8" s="30" customFormat="1" ht="15.75" hidden="1" customHeight="1" x14ac:dyDescent="0.2">
      <c r="A42" s="440"/>
      <c r="B42" s="440"/>
      <c r="C42" s="440"/>
      <c r="D42" s="440"/>
      <c r="E42" s="440"/>
      <c r="F42" s="440"/>
      <c r="G42" s="440"/>
      <c r="H42" s="39"/>
    </row>
    <row r="43" spans="1:8" s="30" customFormat="1" ht="17.25" customHeight="1" x14ac:dyDescent="0.25">
      <c r="A43" s="125"/>
      <c r="B43" s="126"/>
      <c r="C43" s="124"/>
      <c r="D43" s="123"/>
      <c r="E43" s="123"/>
      <c r="F43" s="127"/>
      <c r="G43" s="127"/>
      <c r="H43" s="39"/>
    </row>
    <row r="44" spans="1:8" ht="15" x14ac:dyDescent="0.25">
      <c r="A44" s="52" t="s">
        <v>44</v>
      </c>
      <c r="F44" s="413">
        <v>80</v>
      </c>
      <c r="G44" s="414"/>
    </row>
    <row r="45" spans="1:8" ht="15" customHeight="1" x14ac:dyDescent="0.2">
      <c r="A45" s="415" t="s">
        <v>675</v>
      </c>
      <c r="B45" s="415"/>
      <c r="C45" s="415"/>
      <c r="D45" s="415"/>
      <c r="E45" s="415"/>
      <c r="F45" s="415"/>
      <c r="G45" s="415"/>
    </row>
    <row r="46" spans="1:8" ht="15" customHeight="1" x14ac:dyDescent="0.2">
      <c r="A46" s="415"/>
      <c r="B46" s="415"/>
      <c r="C46" s="415"/>
      <c r="D46" s="415"/>
      <c r="E46" s="415"/>
      <c r="F46" s="415"/>
      <c r="G46" s="415"/>
    </row>
    <row r="47" spans="1:8" ht="15" x14ac:dyDescent="0.25">
      <c r="A47" s="66"/>
      <c r="F47" s="67"/>
      <c r="G47" s="68"/>
    </row>
    <row r="48" spans="1:8" ht="15" x14ac:dyDescent="0.25">
      <c r="A48" s="52" t="s">
        <v>14</v>
      </c>
      <c r="F48" s="413">
        <f>270-70</f>
        <v>200</v>
      </c>
      <c r="G48" s="414"/>
    </row>
    <row r="49" spans="1:7" ht="15" customHeight="1" x14ac:dyDescent="0.2">
      <c r="A49" s="376" t="s">
        <v>674</v>
      </c>
      <c r="B49" s="376"/>
      <c r="C49" s="376"/>
      <c r="D49" s="376"/>
      <c r="E49" s="376"/>
      <c r="F49" s="376"/>
      <c r="G49" s="376"/>
    </row>
    <row r="50" spans="1:7" ht="15" customHeight="1" x14ac:dyDescent="0.2">
      <c r="A50" s="376"/>
      <c r="B50" s="376"/>
      <c r="C50" s="376"/>
      <c r="D50" s="376"/>
      <c r="E50" s="376"/>
      <c r="F50" s="376"/>
      <c r="G50" s="376"/>
    </row>
    <row r="51" spans="1:7" ht="15" x14ac:dyDescent="0.25">
      <c r="A51" s="52"/>
      <c r="F51" s="67"/>
      <c r="G51" s="68"/>
    </row>
    <row r="52" spans="1:7" ht="15" x14ac:dyDescent="0.25">
      <c r="A52" s="52" t="s">
        <v>16</v>
      </c>
      <c r="B52" s="75"/>
      <c r="C52" s="75"/>
      <c r="D52" s="75"/>
      <c r="E52" s="75"/>
      <c r="F52" s="413">
        <v>1300</v>
      </c>
      <c r="G52" s="414"/>
    </row>
    <row r="53" spans="1:7" ht="15" x14ac:dyDescent="0.2">
      <c r="A53" s="376" t="s">
        <v>744</v>
      </c>
      <c r="B53" s="388"/>
      <c r="C53" s="388"/>
      <c r="D53" s="388"/>
      <c r="E53" s="388"/>
      <c r="F53" s="388"/>
      <c r="G53" s="388"/>
    </row>
    <row r="54" spans="1:7" ht="15" x14ac:dyDescent="0.25">
      <c r="A54" s="121"/>
      <c r="B54" s="122"/>
      <c r="C54" s="122"/>
      <c r="D54" s="122"/>
      <c r="E54" s="122"/>
      <c r="F54" s="122"/>
      <c r="G54" s="122"/>
    </row>
    <row r="55" spans="1:7" ht="15" x14ac:dyDescent="0.25">
      <c r="A55" s="52" t="s">
        <v>34</v>
      </c>
      <c r="B55" s="75"/>
      <c r="C55" s="75"/>
      <c r="D55" s="75"/>
      <c r="E55" s="75"/>
      <c r="F55" s="413">
        <v>100</v>
      </c>
      <c r="G55" s="414"/>
    </row>
    <row r="56" spans="1:7" ht="15" customHeight="1" x14ac:dyDescent="0.2">
      <c r="A56" s="415" t="s">
        <v>677</v>
      </c>
      <c r="B56" s="415"/>
      <c r="C56" s="415"/>
      <c r="D56" s="415"/>
      <c r="E56" s="415"/>
      <c r="F56" s="415"/>
      <c r="G56" s="415"/>
    </row>
    <row r="57" spans="1:7" x14ac:dyDescent="0.2">
      <c r="A57" s="415"/>
      <c r="B57" s="415"/>
      <c r="C57" s="415"/>
      <c r="D57" s="415"/>
      <c r="E57" s="415"/>
      <c r="F57" s="415"/>
      <c r="G57" s="415"/>
    </row>
  </sheetData>
  <mergeCells count="26">
    <mergeCell ref="A20:G22"/>
    <mergeCell ref="A56:G57"/>
    <mergeCell ref="F19:G19"/>
    <mergeCell ref="A36:G37"/>
    <mergeCell ref="F24:G24"/>
    <mergeCell ref="F25:G25"/>
    <mergeCell ref="A26:G27"/>
    <mergeCell ref="F29:G29"/>
    <mergeCell ref="F30:G30"/>
    <mergeCell ref="A31:G32"/>
    <mergeCell ref="F1:G1"/>
    <mergeCell ref="A14:C14"/>
    <mergeCell ref="A15:G15"/>
    <mergeCell ref="F55:G55"/>
    <mergeCell ref="F39:G39"/>
    <mergeCell ref="F44:G44"/>
    <mergeCell ref="F48:G48"/>
    <mergeCell ref="F40:G40"/>
    <mergeCell ref="A41:G42"/>
    <mergeCell ref="F52:G52"/>
    <mergeCell ref="A53:G53"/>
    <mergeCell ref="F34:G34"/>
    <mergeCell ref="F35:G35"/>
    <mergeCell ref="F18:G18"/>
    <mergeCell ref="A49:G50"/>
    <mergeCell ref="A45:G46"/>
  </mergeCells>
  <pageMargins left="0.70866141732283472" right="0.70866141732283472" top="0.78740157480314965" bottom="0.78740157480314965" header="0.31496062992125984" footer="0.31496062992125984"/>
  <pageSetup paperSize="9" scale="67" firstPageNumber="54"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1"/>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7109375" style="53" customWidth="1"/>
    <col min="3" max="3" width="58.7109375" style="47" customWidth="1"/>
    <col min="4" max="6" width="14.140625" style="45" customWidth="1"/>
    <col min="7" max="7" width="9.140625" style="47" customWidth="1"/>
    <col min="8" max="8" width="13.5703125" style="47" customWidth="1"/>
    <col min="9" max="9" width="10.7109375" style="47" customWidth="1"/>
    <col min="10" max="11" width="9.140625" style="47"/>
    <col min="12" max="12" width="13.28515625" style="47" customWidth="1"/>
    <col min="13" max="16384" width="9.140625" style="47"/>
  </cols>
  <sheetData>
    <row r="1" spans="1:9" ht="23.25" x14ac:dyDescent="0.35">
      <c r="A1" s="129" t="s">
        <v>196</v>
      </c>
      <c r="F1" s="422" t="s">
        <v>197</v>
      </c>
      <c r="G1" s="422"/>
    </row>
    <row r="3" spans="1:9" x14ac:dyDescent="0.2">
      <c r="A3" s="66" t="s">
        <v>1</v>
      </c>
      <c r="B3" s="66" t="s">
        <v>198</v>
      </c>
    </row>
    <row r="4" spans="1:9" x14ac:dyDescent="0.2">
      <c r="B4" s="66" t="s">
        <v>199</v>
      </c>
    </row>
    <row r="6" spans="1:9" s="50" customFormat="1" ht="13.5" thickBot="1" x14ac:dyDescent="0.25">
      <c r="A6" s="131"/>
      <c r="B6" s="131"/>
      <c r="D6" s="46"/>
      <c r="E6" s="46"/>
      <c r="F6" s="46"/>
      <c r="G6" s="237" t="s">
        <v>6</v>
      </c>
    </row>
    <row r="7" spans="1:9" s="50" customFormat="1" ht="39.75" thickTop="1" thickBot="1" x14ac:dyDescent="0.25">
      <c r="A7" s="82" t="s">
        <v>2</v>
      </c>
      <c r="B7" s="83" t="s">
        <v>3</v>
      </c>
      <c r="C7" s="84" t="s">
        <v>4</v>
      </c>
      <c r="D7" s="85" t="s">
        <v>414</v>
      </c>
      <c r="E7" s="1" t="s">
        <v>823</v>
      </c>
      <c r="F7" s="85" t="s">
        <v>415</v>
      </c>
      <c r="G7" s="36" t="s">
        <v>5</v>
      </c>
    </row>
    <row r="8" spans="1:9" s="91" customFormat="1" ht="12.75" thickTop="1" thickBot="1" x14ac:dyDescent="0.25">
      <c r="A8" s="86">
        <v>1</v>
      </c>
      <c r="B8" s="87">
        <v>2</v>
      </c>
      <c r="C8" s="87">
        <v>3</v>
      </c>
      <c r="D8" s="88">
        <v>4</v>
      </c>
      <c r="E8" s="88">
        <v>5</v>
      </c>
      <c r="F8" s="88">
        <v>6</v>
      </c>
      <c r="G8" s="89" t="s">
        <v>824</v>
      </c>
    </row>
    <row r="9" spans="1:9" ht="15" thickTop="1" x14ac:dyDescent="0.2">
      <c r="A9" s="173">
        <v>6172</v>
      </c>
      <c r="B9" s="174">
        <v>51</v>
      </c>
      <c r="C9" s="178" t="s">
        <v>7</v>
      </c>
      <c r="D9" s="176">
        <v>465</v>
      </c>
      <c r="E9" s="176">
        <v>499</v>
      </c>
      <c r="F9" s="176">
        <f>SUM(F15)</f>
        <v>570</v>
      </c>
      <c r="G9" s="132">
        <f>F9/D9*100</f>
        <v>122.58064516129032</v>
      </c>
    </row>
    <row r="10" spans="1:9" ht="15" thickBot="1" x14ac:dyDescent="0.25">
      <c r="A10" s="113">
        <v>6409</v>
      </c>
      <c r="B10" s="114">
        <v>59</v>
      </c>
      <c r="C10" s="356" t="s">
        <v>42</v>
      </c>
      <c r="D10" s="33">
        <v>0</v>
      </c>
      <c r="E10" s="33">
        <v>390</v>
      </c>
      <c r="F10" s="33">
        <v>0</v>
      </c>
      <c r="G10" s="320">
        <v>0</v>
      </c>
    </row>
    <row r="11" spans="1:9" s="117" customFormat="1" ht="17.25" customHeight="1" thickTop="1" thickBot="1" x14ac:dyDescent="0.3">
      <c r="A11" s="384" t="s">
        <v>8</v>
      </c>
      <c r="B11" s="385"/>
      <c r="C11" s="386"/>
      <c r="D11" s="115">
        <f>SUM(D9:D10)</f>
        <v>465</v>
      </c>
      <c r="E11" s="115">
        <f t="shared" ref="E11:F11" si="0">SUM(E9:E10)</f>
        <v>889</v>
      </c>
      <c r="F11" s="115">
        <f t="shared" si="0"/>
        <v>570</v>
      </c>
      <c r="G11" s="51">
        <f>F11/D11*100</f>
        <v>122.58064516129032</v>
      </c>
    </row>
    <row r="12" spans="1:9" ht="15" thickTop="1" x14ac:dyDescent="0.2">
      <c r="A12" s="47"/>
      <c r="B12" s="47"/>
      <c r="D12" s="47"/>
      <c r="E12" s="47"/>
      <c r="F12" s="47"/>
    </row>
    <row r="13" spans="1:9" x14ac:dyDescent="0.2">
      <c r="A13" s="48"/>
      <c r="B13" s="48"/>
      <c r="C13" s="48"/>
      <c r="D13" s="48"/>
      <c r="E13" s="181"/>
      <c r="F13" s="48"/>
      <c r="G13" s="48"/>
    </row>
    <row r="14" spans="1:9" ht="15" x14ac:dyDescent="0.25">
      <c r="A14" s="54" t="s">
        <v>10</v>
      </c>
    </row>
    <row r="15" spans="1:9" ht="17.25" customHeight="1" thickBot="1" x14ac:dyDescent="0.3">
      <c r="A15" s="55" t="s">
        <v>46</v>
      </c>
      <c r="B15" s="56"/>
      <c r="C15" s="57"/>
      <c r="D15" s="58"/>
      <c r="E15" s="58"/>
      <c r="F15" s="423">
        <f>SUM(F16,F19,F23)</f>
        <v>570</v>
      </c>
      <c r="G15" s="423"/>
      <c r="H15" s="309">
        <f>SUM(H16,H19,H23)</f>
        <v>465</v>
      </c>
      <c r="I15" s="309">
        <f>SUM(I16,I19,I23)</f>
        <v>499</v>
      </c>
    </row>
    <row r="16" spans="1:9" ht="15.75" thickTop="1" x14ac:dyDescent="0.25">
      <c r="A16" s="52" t="s">
        <v>216</v>
      </c>
      <c r="D16" s="47"/>
      <c r="F16" s="413">
        <v>450</v>
      </c>
      <c r="G16" s="414"/>
      <c r="H16" s="47">
        <v>450</v>
      </c>
      <c r="I16" s="47">
        <v>450</v>
      </c>
    </row>
    <row r="17" spans="1:9" ht="16.5" customHeight="1" x14ac:dyDescent="0.2">
      <c r="A17" s="415" t="s">
        <v>500</v>
      </c>
      <c r="B17" s="415"/>
      <c r="C17" s="415"/>
      <c r="D17" s="415"/>
      <c r="E17" s="415"/>
      <c r="F17" s="415"/>
      <c r="G17" s="415"/>
    </row>
    <row r="18" spans="1:9" ht="16.5" customHeight="1" x14ac:dyDescent="0.2">
      <c r="A18" s="277"/>
      <c r="B18" s="277"/>
      <c r="C18" s="277"/>
      <c r="D18" s="277"/>
      <c r="E18" s="277"/>
      <c r="F18" s="277"/>
      <c r="G18" s="277"/>
    </row>
    <row r="19" spans="1:9" ht="15" x14ac:dyDescent="0.25">
      <c r="A19" s="52" t="s">
        <v>14</v>
      </c>
      <c r="F19" s="413">
        <v>20</v>
      </c>
      <c r="G19" s="414"/>
      <c r="H19" s="47">
        <v>15</v>
      </c>
      <c r="I19" s="47">
        <v>15</v>
      </c>
    </row>
    <row r="20" spans="1:9" x14ac:dyDescent="0.2">
      <c r="A20" s="415" t="s">
        <v>200</v>
      </c>
      <c r="B20" s="440"/>
      <c r="C20" s="440"/>
      <c r="D20" s="440"/>
      <c r="E20" s="440"/>
      <c r="F20" s="440"/>
      <c r="G20" s="440"/>
    </row>
    <row r="21" spans="1:9" ht="30.75" customHeight="1" x14ac:dyDescent="0.2">
      <c r="A21" s="419"/>
      <c r="B21" s="419"/>
      <c r="C21" s="419"/>
      <c r="D21" s="419"/>
      <c r="E21" s="419"/>
      <c r="F21" s="419"/>
      <c r="G21" s="419"/>
    </row>
    <row r="23" spans="1:9" ht="15" x14ac:dyDescent="0.25">
      <c r="A23" s="52" t="s">
        <v>217</v>
      </c>
      <c r="D23" s="47"/>
      <c r="F23" s="413">
        <v>100</v>
      </c>
      <c r="G23" s="414"/>
      <c r="H23" s="47">
        <v>0</v>
      </c>
      <c r="I23" s="47">
        <v>34</v>
      </c>
    </row>
    <row r="24" spans="1:9" ht="16.5" customHeight="1" x14ac:dyDescent="0.2">
      <c r="A24" s="415" t="s">
        <v>745</v>
      </c>
      <c r="B24" s="415"/>
      <c r="C24" s="415"/>
      <c r="D24" s="415"/>
      <c r="E24" s="415"/>
      <c r="F24" s="415"/>
      <c r="G24" s="415"/>
    </row>
    <row r="31" spans="1:9" x14ac:dyDescent="0.2">
      <c r="C31" s="47" t="s">
        <v>254</v>
      </c>
    </row>
  </sheetData>
  <mergeCells count="9">
    <mergeCell ref="F23:G23"/>
    <mergeCell ref="A24:G24"/>
    <mergeCell ref="A20:G21"/>
    <mergeCell ref="F1:G1"/>
    <mergeCell ref="A11:C11"/>
    <mergeCell ref="F15:G15"/>
    <mergeCell ref="F19:G19"/>
    <mergeCell ref="F16:G16"/>
    <mergeCell ref="A17:G17"/>
  </mergeCells>
  <pageMargins left="0.70866141732283472" right="0.70866141732283472" top="0.78740157480314965" bottom="0.78740157480314965" header="0.31496062992125984" footer="0.31496062992125984"/>
  <pageSetup paperSize="9" scale="67" firstPageNumber="55"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1"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417"/>
  <sheetViews>
    <sheetView tabSelected="1" view="pageBreakPreview" zoomScaleNormal="100" zoomScaleSheetLayoutView="100" workbookViewId="0">
      <selection activeCell="G13" sqref="G13"/>
    </sheetView>
  </sheetViews>
  <sheetFormatPr defaultRowHeight="14.25" x14ac:dyDescent="0.2"/>
  <cols>
    <col min="1" max="1" width="8.5703125" style="53" customWidth="1"/>
    <col min="2" max="2" width="9.140625" style="53"/>
    <col min="3" max="3" width="58.7109375" style="47" customWidth="1"/>
    <col min="4" max="4" width="15.7109375" style="47" customWidth="1"/>
    <col min="5" max="6" width="15.7109375" style="45" customWidth="1"/>
    <col min="7" max="7" width="8.28515625" style="47" customWidth="1"/>
    <col min="8" max="8" width="21" style="30" customWidth="1"/>
    <col min="9" max="11" width="9.140625" style="30"/>
    <col min="12" max="12" width="13.28515625" style="30" customWidth="1"/>
    <col min="13" max="38" width="9.140625" style="30"/>
    <col min="39" max="16384" width="9.140625" style="47"/>
  </cols>
  <sheetData>
    <row r="1" spans="1:38" ht="23.25" x14ac:dyDescent="0.35">
      <c r="A1" s="76" t="s">
        <v>0</v>
      </c>
      <c r="B1" s="29"/>
      <c r="C1" s="30"/>
      <c r="D1" s="30"/>
      <c r="E1" s="31"/>
      <c r="F1" s="395" t="s">
        <v>684</v>
      </c>
      <c r="G1" s="396"/>
    </row>
    <row r="2" spans="1:38" x14ac:dyDescent="0.2">
      <c r="A2" s="29"/>
      <c r="B2" s="29"/>
      <c r="C2" s="30"/>
      <c r="D2" s="30"/>
      <c r="E2" s="31"/>
      <c r="F2" s="31"/>
      <c r="G2" s="30"/>
    </row>
    <row r="3" spans="1:38" x14ac:dyDescent="0.2">
      <c r="A3" s="77" t="s">
        <v>1</v>
      </c>
      <c r="B3" s="77" t="s">
        <v>22</v>
      </c>
      <c r="C3" s="30"/>
      <c r="D3" s="30"/>
      <c r="E3" s="31"/>
      <c r="F3" s="31"/>
      <c r="G3" s="30"/>
    </row>
    <row r="4" spans="1:38" x14ac:dyDescent="0.2">
      <c r="A4" s="29"/>
      <c r="B4" s="77" t="s">
        <v>380</v>
      </c>
      <c r="C4" s="30"/>
      <c r="D4" s="30"/>
      <c r="E4" s="31"/>
      <c r="F4" s="31"/>
      <c r="G4" s="30"/>
    </row>
    <row r="5" spans="1:38" s="50" customFormat="1" ht="15.75" thickBot="1" x14ac:dyDescent="0.3">
      <c r="A5" s="78"/>
      <c r="B5" s="79"/>
      <c r="C5" s="80"/>
      <c r="D5" s="80"/>
      <c r="E5" s="81"/>
      <c r="F5" s="81"/>
      <c r="G5" s="236" t="s">
        <v>6</v>
      </c>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s="50" customFormat="1" ht="39.75" thickTop="1" thickBot="1" x14ac:dyDescent="0.25">
      <c r="A6" s="82" t="s">
        <v>2</v>
      </c>
      <c r="B6" s="83" t="s">
        <v>3</v>
      </c>
      <c r="C6" s="84" t="s">
        <v>4</v>
      </c>
      <c r="D6" s="85" t="s">
        <v>414</v>
      </c>
      <c r="E6" s="1" t="s">
        <v>823</v>
      </c>
      <c r="F6" s="85" t="s">
        <v>415</v>
      </c>
      <c r="G6" s="36" t="s">
        <v>5</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s="91" customFormat="1" ht="12.75" thickTop="1" thickBot="1" x14ac:dyDescent="0.25">
      <c r="A7" s="86">
        <v>1</v>
      </c>
      <c r="B7" s="87">
        <v>2</v>
      </c>
      <c r="C7" s="87">
        <v>3</v>
      </c>
      <c r="D7" s="88">
        <v>4</v>
      </c>
      <c r="E7" s="88">
        <v>5</v>
      </c>
      <c r="F7" s="88">
        <v>6</v>
      </c>
      <c r="G7" s="89" t="s">
        <v>824</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row>
    <row r="8" spans="1:38" ht="15" customHeight="1" thickTop="1" x14ac:dyDescent="0.2">
      <c r="A8" s="92">
        <v>6113</v>
      </c>
      <c r="B8" s="93">
        <v>50</v>
      </c>
      <c r="C8" s="94" t="s">
        <v>385</v>
      </c>
      <c r="D8" s="95">
        <v>29384</v>
      </c>
      <c r="E8" s="43">
        <v>29458</v>
      </c>
      <c r="F8" s="43">
        <f>SUM(F17)</f>
        <v>32198</v>
      </c>
      <c r="G8" s="96">
        <f>F8/D8*100</f>
        <v>109.57664034848898</v>
      </c>
    </row>
    <row r="9" spans="1:38" ht="14.25" customHeight="1" x14ac:dyDescent="0.2">
      <c r="A9" s="97">
        <v>6113</v>
      </c>
      <c r="B9" s="98">
        <v>51</v>
      </c>
      <c r="C9" s="99" t="s">
        <v>7</v>
      </c>
      <c r="D9" s="100">
        <v>5091</v>
      </c>
      <c r="E9" s="40">
        <v>5115</v>
      </c>
      <c r="F9" s="40">
        <f>SUM(F45)</f>
        <v>5804</v>
      </c>
      <c r="G9" s="101">
        <f>F9/D9*100</f>
        <v>114.00510705165978</v>
      </c>
    </row>
    <row r="10" spans="1:38" ht="28.5" x14ac:dyDescent="0.2">
      <c r="A10" s="240">
        <v>6113</v>
      </c>
      <c r="B10" s="241">
        <v>53</v>
      </c>
      <c r="C10" s="242" t="s">
        <v>386</v>
      </c>
      <c r="D10" s="243">
        <v>4</v>
      </c>
      <c r="E10" s="244">
        <v>12</v>
      </c>
      <c r="F10" s="244">
        <f>SUM(F150)</f>
        <v>4</v>
      </c>
      <c r="G10" s="101">
        <f t="shared" ref="G10:G12" si="0">F10/D10*100</f>
        <v>100</v>
      </c>
    </row>
    <row r="11" spans="1:38" ht="14.25" customHeight="1" x14ac:dyDescent="0.2">
      <c r="A11" s="102">
        <v>6113</v>
      </c>
      <c r="B11" s="103">
        <v>54</v>
      </c>
      <c r="C11" s="104" t="s">
        <v>9</v>
      </c>
      <c r="D11" s="105">
        <v>65</v>
      </c>
      <c r="E11" s="42">
        <v>65</v>
      </c>
      <c r="F11" s="42">
        <f>SUM(F157)</f>
        <v>65</v>
      </c>
      <c r="G11" s="101">
        <f t="shared" si="0"/>
        <v>100</v>
      </c>
    </row>
    <row r="12" spans="1:38" ht="28.5" x14ac:dyDescent="0.2">
      <c r="A12" s="234">
        <v>6330</v>
      </c>
      <c r="B12" s="245">
        <v>53</v>
      </c>
      <c r="C12" s="242" t="s">
        <v>386</v>
      </c>
      <c r="D12" s="61">
        <v>497</v>
      </c>
      <c r="E12" s="61">
        <v>497</v>
      </c>
      <c r="F12" s="61">
        <f>SUM(F164)</f>
        <v>532</v>
      </c>
      <c r="G12" s="101">
        <f t="shared" si="0"/>
        <v>107.04225352112675</v>
      </c>
    </row>
    <row r="13" spans="1:38" ht="15" thickBot="1" x14ac:dyDescent="0.25">
      <c r="A13" s="107">
        <v>6113</v>
      </c>
      <c r="B13" s="108">
        <v>61</v>
      </c>
      <c r="C13" s="112" t="s">
        <v>60</v>
      </c>
      <c r="D13" s="32">
        <v>0</v>
      </c>
      <c r="E13" s="42">
        <v>1368</v>
      </c>
      <c r="F13" s="42">
        <v>0</v>
      </c>
      <c r="G13" s="44">
        <v>0</v>
      </c>
    </row>
    <row r="14" spans="1:38" s="117" customFormat="1" ht="16.5" thickTop="1" thickBot="1" x14ac:dyDescent="0.3">
      <c r="A14" s="384" t="s">
        <v>8</v>
      </c>
      <c r="B14" s="385"/>
      <c r="C14" s="386"/>
      <c r="D14" s="115">
        <f>SUM(D8:D13)</f>
        <v>35041</v>
      </c>
      <c r="E14" s="115">
        <f>SUM(E8:E13)</f>
        <v>36515</v>
      </c>
      <c r="F14" s="115">
        <f>SUM(F8:F13)</f>
        <v>38603</v>
      </c>
      <c r="G14" s="51">
        <f>F14/D14*100</f>
        <v>110.16523501041637</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row>
    <row r="15" spans="1:38" ht="15" thickTop="1" x14ac:dyDescent="0.2">
      <c r="A15" s="29"/>
      <c r="B15" s="29"/>
      <c r="C15" s="30"/>
      <c r="D15" s="30"/>
      <c r="E15" s="31"/>
      <c r="F15" s="31"/>
      <c r="G15" s="30"/>
    </row>
    <row r="16" spans="1:38" ht="15" x14ac:dyDescent="0.25">
      <c r="A16" s="119" t="s">
        <v>10</v>
      </c>
      <c r="B16" s="29"/>
      <c r="C16" s="30"/>
      <c r="D16" s="30"/>
      <c r="E16" s="31"/>
      <c r="F16" s="31"/>
      <c r="G16" s="30"/>
    </row>
    <row r="17" spans="1:7" ht="15.75" thickBot="1" x14ac:dyDescent="0.3">
      <c r="A17" s="55" t="s">
        <v>391</v>
      </c>
      <c r="B17" s="56"/>
      <c r="C17" s="57"/>
      <c r="D17" s="58"/>
      <c r="E17" s="58"/>
      <c r="F17" s="389">
        <f>SUM(F18,F23,F27,F31,F34,F37,F40)</f>
        <v>32198</v>
      </c>
      <c r="G17" s="390"/>
    </row>
    <row r="18" spans="1:7" ht="15.75" thickTop="1" x14ac:dyDescent="0.25">
      <c r="A18" s="28" t="s">
        <v>11</v>
      </c>
      <c r="B18" s="78"/>
      <c r="C18" s="116"/>
      <c r="D18" s="120"/>
      <c r="E18" s="120"/>
      <c r="F18" s="377">
        <v>180</v>
      </c>
      <c r="G18" s="387"/>
    </row>
    <row r="19" spans="1:7" ht="15" customHeight="1" x14ac:dyDescent="0.2">
      <c r="A19" s="379" t="s">
        <v>771</v>
      </c>
      <c r="B19" s="379"/>
      <c r="C19" s="379"/>
      <c r="D19" s="379"/>
      <c r="E19" s="379"/>
      <c r="F19" s="379"/>
      <c r="G19" s="379"/>
    </row>
    <row r="20" spans="1:7" ht="15" customHeight="1" x14ac:dyDescent="0.2">
      <c r="A20" s="379"/>
      <c r="B20" s="379"/>
      <c r="C20" s="379"/>
      <c r="D20" s="379"/>
      <c r="E20" s="379"/>
      <c r="F20" s="379"/>
      <c r="G20" s="379"/>
    </row>
    <row r="21" spans="1:7" ht="15" customHeight="1" x14ac:dyDescent="0.2">
      <c r="A21" s="379"/>
      <c r="B21" s="379"/>
      <c r="C21" s="379"/>
      <c r="D21" s="379"/>
      <c r="E21" s="379"/>
      <c r="F21" s="379"/>
      <c r="G21" s="379"/>
    </row>
    <row r="22" spans="1:7" ht="15" x14ac:dyDescent="0.25">
      <c r="A22" s="188"/>
      <c r="B22" s="189"/>
      <c r="C22" s="189"/>
      <c r="D22" s="189"/>
      <c r="E22" s="189"/>
      <c r="F22" s="189"/>
      <c r="G22" s="190"/>
    </row>
    <row r="23" spans="1:7" ht="15" x14ac:dyDescent="0.25">
      <c r="A23" s="28" t="s">
        <v>23</v>
      </c>
      <c r="B23" s="122"/>
      <c r="C23" s="122"/>
      <c r="D23" s="122"/>
      <c r="E23" s="122"/>
      <c r="F23" s="377">
        <v>5340</v>
      </c>
      <c r="G23" s="378"/>
    </row>
    <row r="24" spans="1:7" ht="27" customHeight="1" x14ac:dyDescent="0.2">
      <c r="A24" s="379" t="s">
        <v>487</v>
      </c>
      <c r="B24" s="379"/>
      <c r="C24" s="379"/>
      <c r="D24" s="379"/>
      <c r="E24" s="379"/>
      <c r="F24" s="379"/>
      <c r="G24" s="379"/>
    </row>
    <row r="25" spans="1:7" ht="15" customHeight="1" x14ac:dyDescent="0.2">
      <c r="A25" s="379"/>
      <c r="B25" s="379"/>
      <c r="C25" s="379"/>
      <c r="D25" s="379"/>
      <c r="E25" s="379"/>
      <c r="F25" s="379"/>
      <c r="G25" s="379"/>
    </row>
    <row r="26" spans="1:7" ht="15" x14ac:dyDescent="0.25">
      <c r="A26" s="77"/>
      <c r="B26" s="29"/>
      <c r="C26" s="30"/>
      <c r="D26" s="31"/>
      <c r="E26" s="31"/>
      <c r="F26" s="123"/>
      <c r="G26" s="64"/>
    </row>
    <row r="27" spans="1:7" ht="15" x14ac:dyDescent="0.25">
      <c r="A27" s="28" t="s">
        <v>24</v>
      </c>
      <c r="B27" s="29"/>
      <c r="C27" s="30"/>
      <c r="D27" s="31"/>
      <c r="E27" s="31"/>
      <c r="F27" s="377">
        <v>18950</v>
      </c>
      <c r="G27" s="378"/>
    </row>
    <row r="28" spans="1:7" ht="23.25" customHeight="1" x14ac:dyDescent="0.2">
      <c r="A28" s="376" t="s">
        <v>488</v>
      </c>
      <c r="B28" s="376"/>
      <c r="C28" s="376"/>
      <c r="D28" s="376"/>
      <c r="E28" s="376"/>
      <c r="F28" s="376"/>
      <c r="G28" s="376"/>
    </row>
    <row r="29" spans="1:7" ht="21.75" customHeight="1" x14ac:dyDescent="0.2">
      <c r="A29" s="376"/>
      <c r="B29" s="376"/>
      <c r="C29" s="376"/>
      <c r="D29" s="376"/>
      <c r="E29" s="376"/>
      <c r="F29" s="376"/>
      <c r="G29" s="376"/>
    </row>
    <row r="30" spans="1:7" ht="15" x14ac:dyDescent="0.25">
      <c r="A30" s="29"/>
      <c r="B30" s="29"/>
      <c r="C30" s="30"/>
      <c r="D30" s="31"/>
      <c r="E30" s="31"/>
      <c r="F30" s="31"/>
      <c r="G30" s="64"/>
    </row>
    <row r="31" spans="1:7" ht="15" x14ac:dyDescent="0.25">
      <c r="A31" s="28" t="s">
        <v>25</v>
      </c>
      <c r="B31" s="29"/>
      <c r="C31" s="30"/>
      <c r="D31" s="31"/>
      <c r="E31" s="31"/>
      <c r="F31" s="377">
        <v>4960</v>
      </c>
      <c r="G31" s="378"/>
    </row>
    <row r="32" spans="1:7" ht="15" x14ac:dyDescent="0.25">
      <c r="A32" s="376" t="s">
        <v>247</v>
      </c>
      <c r="B32" s="388"/>
      <c r="C32" s="388"/>
      <c r="D32" s="388"/>
      <c r="E32" s="388"/>
      <c r="F32" s="388"/>
      <c r="G32" s="64"/>
    </row>
    <row r="33" spans="1:7" ht="15" x14ac:dyDescent="0.25">
      <c r="A33" s="29"/>
      <c r="B33" s="29"/>
      <c r="C33" s="30"/>
      <c r="D33" s="31"/>
      <c r="E33" s="31"/>
      <c r="F33" s="30"/>
      <c r="G33" s="64"/>
    </row>
    <row r="34" spans="1:7" ht="15" x14ac:dyDescent="0.25">
      <c r="A34" s="28" t="s">
        <v>50</v>
      </c>
      <c r="B34" s="29"/>
      <c r="C34" s="30"/>
      <c r="D34" s="31"/>
      <c r="E34" s="31"/>
      <c r="F34" s="377">
        <v>2187</v>
      </c>
      <c r="G34" s="378"/>
    </row>
    <row r="35" spans="1:7" ht="15" x14ac:dyDescent="0.25">
      <c r="A35" s="376" t="s">
        <v>747</v>
      </c>
      <c r="B35" s="376"/>
      <c r="C35" s="376"/>
      <c r="D35" s="376"/>
      <c r="E35" s="376"/>
      <c r="F35" s="376"/>
      <c r="G35" s="64"/>
    </row>
    <row r="36" spans="1:7" ht="15" x14ac:dyDescent="0.25">
      <c r="A36" s="122"/>
      <c r="B36" s="122"/>
      <c r="C36" s="122"/>
      <c r="D36" s="122"/>
      <c r="E36" s="122"/>
      <c r="F36" s="122"/>
      <c r="G36" s="64"/>
    </row>
    <row r="37" spans="1:7" ht="15" x14ac:dyDescent="0.25">
      <c r="A37" s="28" t="s">
        <v>26</v>
      </c>
      <c r="B37" s="78"/>
      <c r="C37" s="116"/>
      <c r="D37" s="31"/>
      <c r="E37" s="31"/>
      <c r="F37" s="377">
        <v>62</v>
      </c>
      <c r="G37" s="378"/>
    </row>
    <row r="38" spans="1:7" ht="15" x14ac:dyDescent="0.25">
      <c r="A38" s="376" t="s">
        <v>772</v>
      </c>
      <c r="B38" s="388"/>
      <c r="C38" s="388"/>
      <c r="D38" s="388"/>
      <c r="E38" s="388"/>
      <c r="F38" s="388"/>
      <c r="G38" s="64"/>
    </row>
    <row r="39" spans="1:7" ht="15" x14ac:dyDescent="0.25">
      <c r="A39" s="121"/>
      <c r="B39" s="122"/>
      <c r="C39" s="122"/>
      <c r="D39" s="122"/>
      <c r="E39" s="122"/>
      <c r="F39" s="122"/>
      <c r="G39" s="64"/>
    </row>
    <row r="40" spans="1:7" ht="15" x14ac:dyDescent="0.25">
      <c r="A40" s="28" t="s">
        <v>97</v>
      </c>
      <c r="B40" s="122"/>
      <c r="C40" s="122"/>
      <c r="D40" s="122"/>
      <c r="E40" s="122"/>
      <c r="F40" s="377">
        <v>519</v>
      </c>
      <c r="G40" s="378"/>
    </row>
    <row r="41" spans="1:7" ht="15" customHeight="1" x14ac:dyDescent="0.2">
      <c r="A41" s="376" t="s">
        <v>489</v>
      </c>
      <c r="B41" s="376"/>
      <c r="C41" s="376"/>
      <c r="D41" s="376"/>
      <c r="E41" s="376"/>
      <c r="F41" s="376"/>
      <c r="G41" s="376"/>
    </row>
    <row r="42" spans="1:7" ht="15" customHeight="1" x14ac:dyDescent="0.2">
      <c r="A42" s="376"/>
      <c r="B42" s="376"/>
      <c r="C42" s="376"/>
      <c r="D42" s="376"/>
      <c r="E42" s="376"/>
      <c r="F42" s="376"/>
      <c r="G42" s="376"/>
    </row>
    <row r="43" spans="1:7" ht="28.5" customHeight="1" x14ac:dyDescent="0.2">
      <c r="A43" s="376"/>
      <c r="B43" s="376"/>
      <c r="C43" s="376"/>
      <c r="D43" s="376"/>
      <c r="E43" s="376"/>
      <c r="F43" s="376"/>
      <c r="G43" s="376"/>
    </row>
    <row r="44" spans="1:7" ht="9.75" customHeight="1" x14ac:dyDescent="0.2">
      <c r="A44" s="29"/>
      <c r="B44" s="29"/>
      <c r="C44" s="30"/>
      <c r="D44" s="31"/>
      <c r="E44" s="31"/>
      <c r="F44" s="31"/>
      <c r="G44" s="30"/>
    </row>
    <row r="45" spans="1:7" ht="15.75" thickBot="1" x14ac:dyDescent="0.3">
      <c r="A45" s="55" t="s">
        <v>19</v>
      </c>
      <c r="B45" s="56"/>
      <c r="C45" s="57"/>
      <c r="D45" s="58"/>
      <c r="E45" s="58"/>
      <c r="F45" s="389">
        <f>SUM(F46,F49,F53,F58,F63,F67,F71,F75,F80,F84,F89,F93,F97,F101,F104,F107,F117,F121,F125,F130,F135,F139,F143,F146)</f>
        <v>5804</v>
      </c>
      <c r="G45" s="390"/>
    </row>
    <row r="46" spans="1:7" ht="15.75" thickTop="1" x14ac:dyDescent="0.25">
      <c r="A46" s="28" t="s">
        <v>147</v>
      </c>
      <c r="B46" s="78"/>
      <c r="C46" s="116"/>
      <c r="D46" s="120"/>
      <c r="E46" s="120"/>
      <c r="F46" s="391">
        <v>4</v>
      </c>
      <c r="G46" s="392"/>
    </row>
    <row r="47" spans="1:7" ht="30" customHeight="1" x14ac:dyDescent="0.2">
      <c r="A47" s="379" t="s">
        <v>490</v>
      </c>
      <c r="B47" s="379"/>
      <c r="C47" s="379"/>
      <c r="D47" s="379"/>
      <c r="E47" s="379"/>
      <c r="F47" s="379"/>
      <c r="G47" s="379"/>
    </row>
    <row r="48" spans="1:7" ht="15" x14ac:dyDescent="0.25">
      <c r="A48" s="125"/>
      <c r="B48" s="126"/>
      <c r="C48" s="124"/>
      <c r="D48" s="123"/>
      <c r="E48" s="123"/>
      <c r="F48" s="127"/>
      <c r="G48" s="30"/>
    </row>
    <row r="49" spans="1:7" ht="15" x14ac:dyDescent="0.25">
      <c r="A49" s="28" t="s">
        <v>12</v>
      </c>
      <c r="B49" s="78"/>
      <c r="C49" s="116"/>
      <c r="D49" s="120"/>
      <c r="E49" s="120"/>
      <c r="F49" s="377">
        <v>131</v>
      </c>
      <c r="G49" s="378"/>
    </row>
    <row r="50" spans="1:7" ht="14.25" customHeight="1" x14ac:dyDescent="0.2">
      <c r="A50" s="376" t="s">
        <v>491</v>
      </c>
      <c r="B50" s="376"/>
      <c r="C50" s="376"/>
      <c r="D50" s="376"/>
      <c r="E50" s="376"/>
      <c r="F50" s="376"/>
      <c r="G50" s="376"/>
    </row>
    <row r="51" spans="1:7" x14ac:dyDescent="0.2">
      <c r="A51" s="376"/>
      <c r="B51" s="376"/>
      <c r="C51" s="376"/>
      <c r="D51" s="376"/>
      <c r="E51" s="376"/>
      <c r="F51" s="376"/>
      <c r="G51" s="376"/>
    </row>
    <row r="52" spans="1:7" x14ac:dyDescent="0.2">
      <c r="A52" s="29"/>
      <c r="B52" s="29"/>
      <c r="C52" s="30"/>
      <c r="D52" s="31"/>
      <c r="E52" s="31"/>
      <c r="F52" s="31"/>
      <c r="G52" s="30"/>
    </row>
    <row r="53" spans="1:7" ht="15" x14ac:dyDescent="0.25">
      <c r="A53" s="28" t="s">
        <v>13</v>
      </c>
      <c r="B53" s="29"/>
      <c r="C53" s="30"/>
      <c r="D53" s="31"/>
      <c r="E53" s="31"/>
      <c r="F53" s="377">
        <v>150</v>
      </c>
      <c r="G53" s="378"/>
    </row>
    <row r="54" spans="1:7" ht="14.25" customHeight="1" x14ac:dyDescent="0.2">
      <c r="A54" s="379" t="s">
        <v>492</v>
      </c>
      <c r="B54" s="379"/>
      <c r="C54" s="379"/>
      <c r="D54" s="379"/>
      <c r="E54" s="379"/>
      <c r="F54" s="379"/>
      <c r="G54" s="379"/>
    </row>
    <row r="55" spans="1:7" ht="18" customHeight="1" x14ac:dyDescent="0.2">
      <c r="A55" s="379"/>
      <c r="B55" s="379"/>
      <c r="C55" s="379"/>
      <c r="D55" s="379"/>
      <c r="E55" s="379"/>
      <c r="F55" s="379"/>
      <c r="G55" s="379"/>
    </row>
    <row r="56" spans="1:7" ht="25.5" customHeight="1" x14ac:dyDescent="0.2">
      <c r="A56" s="379"/>
      <c r="B56" s="379"/>
      <c r="C56" s="379"/>
      <c r="D56" s="379"/>
      <c r="E56" s="379"/>
      <c r="F56" s="379"/>
      <c r="G56" s="379"/>
    </row>
    <row r="57" spans="1:7" x14ac:dyDescent="0.2">
      <c r="A57" s="29"/>
      <c r="B57" s="29"/>
      <c r="C57" s="30"/>
      <c r="D57" s="31"/>
      <c r="E57" s="31"/>
      <c r="F57" s="31"/>
      <c r="G57" s="30"/>
    </row>
    <row r="58" spans="1:7" ht="15" x14ac:dyDescent="0.25">
      <c r="A58" s="28" t="s">
        <v>773</v>
      </c>
      <c r="B58" s="29"/>
      <c r="C58" s="30"/>
      <c r="D58" s="31"/>
      <c r="E58" s="31"/>
      <c r="F58" s="377">
        <f>400-100</f>
        <v>300</v>
      </c>
      <c r="G58" s="378"/>
    </row>
    <row r="59" spans="1:7" ht="22.5" customHeight="1" x14ac:dyDescent="0.2">
      <c r="A59" s="379" t="s">
        <v>493</v>
      </c>
      <c r="B59" s="379"/>
      <c r="C59" s="379"/>
      <c r="D59" s="379"/>
      <c r="E59" s="379"/>
      <c r="F59" s="379"/>
      <c r="G59" s="379"/>
    </row>
    <row r="60" spans="1:7" ht="17.25" customHeight="1" x14ac:dyDescent="0.2">
      <c r="A60" s="379"/>
      <c r="B60" s="379"/>
      <c r="C60" s="379"/>
      <c r="D60" s="379"/>
      <c r="E60" s="379"/>
      <c r="F60" s="379"/>
      <c r="G60" s="379"/>
    </row>
    <row r="61" spans="1:7" ht="15.75" customHeight="1" x14ac:dyDescent="0.2">
      <c r="A61" s="379"/>
      <c r="B61" s="379"/>
      <c r="C61" s="379"/>
      <c r="D61" s="379"/>
      <c r="E61" s="379"/>
      <c r="F61" s="379"/>
      <c r="G61" s="379"/>
    </row>
    <row r="62" spans="1:7" x14ac:dyDescent="0.2">
      <c r="A62" s="29"/>
      <c r="B62" s="29"/>
      <c r="C62" s="30"/>
      <c r="D62" s="31"/>
      <c r="E62" s="31"/>
      <c r="F62" s="31"/>
      <c r="G62" s="30"/>
    </row>
    <row r="63" spans="1:7" ht="15" x14ac:dyDescent="0.25">
      <c r="A63" s="28" t="s">
        <v>187</v>
      </c>
      <c r="B63" s="29"/>
      <c r="C63" s="30"/>
      <c r="D63" s="31"/>
      <c r="E63" s="31"/>
      <c r="F63" s="377">
        <v>3</v>
      </c>
      <c r="G63" s="378"/>
    </row>
    <row r="64" spans="1:7" ht="15" customHeight="1" x14ac:dyDescent="0.2">
      <c r="A64" s="376" t="s">
        <v>748</v>
      </c>
      <c r="B64" s="376"/>
      <c r="C64" s="376"/>
      <c r="D64" s="376"/>
      <c r="E64" s="376"/>
      <c r="F64" s="376"/>
      <c r="G64" s="376"/>
    </row>
    <row r="65" spans="1:7" ht="15" customHeight="1" x14ac:dyDescent="0.2">
      <c r="A65" s="376"/>
      <c r="B65" s="376"/>
      <c r="C65" s="376"/>
      <c r="D65" s="376"/>
      <c r="E65" s="376"/>
      <c r="F65" s="376"/>
      <c r="G65" s="376"/>
    </row>
    <row r="66" spans="1:7" x14ac:dyDescent="0.2">
      <c r="A66" s="29"/>
      <c r="B66" s="29"/>
      <c r="C66" s="30"/>
      <c r="D66" s="31"/>
      <c r="E66" s="31"/>
      <c r="F66" s="31"/>
      <c r="G66" s="30"/>
    </row>
    <row r="67" spans="1:7" ht="15" x14ac:dyDescent="0.25">
      <c r="A67" s="28" t="s">
        <v>27</v>
      </c>
      <c r="B67" s="78"/>
      <c r="C67" s="116"/>
      <c r="D67" s="120"/>
      <c r="E67" s="120"/>
      <c r="F67" s="377">
        <v>45</v>
      </c>
      <c r="G67" s="378"/>
    </row>
    <row r="68" spans="1:7" ht="14.25" customHeight="1" x14ac:dyDescent="0.2">
      <c r="A68" s="376" t="s">
        <v>692</v>
      </c>
      <c r="B68" s="376"/>
      <c r="C68" s="376"/>
      <c r="D68" s="376"/>
      <c r="E68" s="376"/>
      <c r="F68" s="376"/>
      <c r="G68" s="376"/>
    </row>
    <row r="69" spans="1:7" ht="15" customHeight="1" x14ac:dyDescent="0.2">
      <c r="A69" s="376"/>
      <c r="B69" s="376"/>
      <c r="C69" s="376"/>
      <c r="D69" s="376"/>
      <c r="E69" s="376"/>
      <c r="F69" s="376"/>
      <c r="G69" s="376"/>
    </row>
    <row r="70" spans="1:7" x14ac:dyDescent="0.2">
      <c r="A70" s="77"/>
      <c r="B70" s="29"/>
      <c r="C70" s="30"/>
      <c r="D70" s="31"/>
      <c r="E70" s="31"/>
      <c r="F70" s="31"/>
      <c r="G70" s="30"/>
    </row>
    <row r="71" spans="1:7" ht="15" x14ac:dyDescent="0.25">
      <c r="A71" s="28" t="s">
        <v>28</v>
      </c>
      <c r="B71" s="29"/>
      <c r="C71" s="30"/>
      <c r="D71" s="31"/>
      <c r="E71" s="31"/>
      <c r="F71" s="377">
        <v>250</v>
      </c>
      <c r="G71" s="378"/>
    </row>
    <row r="72" spans="1:7" ht="14.25" customHeight="1" x14ac:dyDescent="0.2">
      <c r="A72" s="376" t="s">
        <v>693</v>
      </c>
      <c r="B72" s="376"/>
      <c r="C72" s="376"/>
      <c r="D72" s="376"/>
      <c r="E72" s="376"/>
      <c r="F72" s="376"/>
      <c r="G72" s="376"/>
    </row>
    <row r="73" spans="1:7" ht="14.25" customHeight="1" x14ac:dyDescent="0.2">
      <c r="A73" s="376"/>
      <c r="B73" s="376"/>
      <c r="C73" s="376"/>
      <c r="D73" s="376"/>
      <c r="E73" s="376"/>
      <c r="F73" s="376"/>
      <c r="G73" s="376"/>
    </row>
    <row r="74" spans="1:7" x14ac:dyDescent="0.2">
      <c r="A74" s="77"/>
      <c r="B74" s="29"/>
      <c r="C74" s="30"/>
      <c r="D74" s="31"/>
      <c r="E74" s="31"/>
      <c r="F74" s="31"/>
      <c r="G74" s="30"/>
    </row>
    <row r="75" spans="1:7" ht="15" x14ac:dyDescent="0.25">
      <c r="A75" s="28" t="s">
        <v>29</v>
      </c>
      <c r="B75" s="78"/>
      <c r="C75" s="116"/>
      <c r="D75" s="120"/>
      <c r="E75" s="120"/>
      <c r="F75" s="377">
        <v>380</v>
      </c>
      <c r="G75" s="378"/>
    </row>
    <row r="76" spans="1:7" ht="14.25" customHeight="1" x14ac:dyDescent="0.2">
      <c r="A76" s="376" t="s">
        <v>749</v>
      </c>
      <c r="B76" s="376"/>
      <c r="C76" s="376"/>
      <c r="D76" s="376"/>
      <c r="E76" s="376"/>
      <c r="F76" s="376"/>
      <c r="G76" s="376"/>
    </row>
    <row r="77" spans="1:7" ht="14.25" customHeight="1" x14ac:dyDescent="0.2">
      <c r="A77" s="376"/>
      <c r="B77" s="376"/>
      <c r="C77" s="376"/>
      <c r="D77" s="376"/>
      <c r="E77" s="376"/>
      <c r="F77" s="376"/>
      <c r="G77" s="376"/>
    </row>
    <row r="78" spans="1:7" ht="14.25" customHeight="1" x14ac:dyDescent="0.2">
      <c r="A78" s="376"/>
      <c r="B78" s="376"/>
      <c r="C78" s="376"/>
      <c r="D78" s="376"/>
      <c r="E78" s="376"/>
      <c r="F78" s="376"/>
      <c r="G78" s="376"/>
    </row>
    <row r="79" spans="1:7" x14ac:dyDescent="0.2">
      <c r="A79" s="77"/>
      <c r="B79" s="29"/>
      <c r="C79" s="30"/>
      <c r="D79" s="31"/>
      <c r="E79" s="31"/>
      <c r="F79" s="31"/>
      <c r="G79" s="30"/>
    </row>
    <row r="80" spans="1:7" ht="15" x14ac:dyDescent="0.25">
      <c r="A80" s="28" t="s">
        <v>30</v>
      </c>
      <c r="B80" s="29"/>
      <c r="C80" s="30"/>
      <c r="D80" s="31"/>
      <c r="E80" s="31"/>
      <c r="F80" s="377">
        <v>550</v>
      </c>
      <c r="G80" s="378"/>
    </row>
    <row r="81" spans="1:7" ht="15" customHeight="1" x14ac:dyDescent="0.2">
      <c r="A81" s="379" t="s">
        <v>685</v>
      </c>
      <c r="B81" s="379"/>
      <c r="C81" s="379"/>
      <c r="D81" s="379"/>
      <c r="E81" s="379"/>
      <c r="F81" s="379"/>
      <c r="G81" s="379"/>
    </row>
    <row r="82" spans="1:7" ht="15" customHeight="1" x14ac:dyDescent="0.2">
      <c r="A82" s="379"/>
      <c r="B82" s="379"/>
      <c r="C82" s="379"/>
      <c r="D82" s="379"/>
      <c r="E82" s="379"/>
      <c r="F82" s="379"/>
      <c r="G82" s="379"/>
    </row>
    <row r="83" spans="1:7" x14ac:dyDescent="0.2">
      <c r="A83" s="77"/>
      <c r="B83" s="29"/>
      <c r="C83" s="30"/>
      <c r="D83" s="31"/>
      <c r="E83" s="31"/>
      <c r="F83" s="31"/>
      <c r="G83" s="30"/>
    </row>
    <row r="84" spans="1:7" ht="15" x14ac:dyDescent="0.25">
      <c r="A84" s="28" t="s">
        <v>98</v>
      </c>
      <c r="B84" s="29"/>
      <c r="C84" s="30"/>
      <c r="D84" s="31"/>
      <c r="E84" s="31"/>
      <c r="F84" s="377">
        <v>3</v>
      </c>
      <c r="G84" s="378"/>
    </row>
    <row r="85" spans="1:7" ht="15" customHeight="1" x14ac:dyDescent="0.2">
      <c r="A85" s="379" t="s">
        <v>746</v>
      </c>
      <c r="B85" s="379"/>
      <c r="C85" s="379"/>
      <c r="D85" s="379"/>
      <c r="E85" s="379"/>
      <c r="F85" s="379"/>
      <c r="G85" s="379"/>
    </row>
    <row r="86" spans="1:7" ht="14.25" customHeight="1" x14ac:dyDescent="0.2">
      <c r="A86" s="379"/>
      <c r="B86" s="379"/>
      <c r="C86" s="379"/>
      <c r="D86" s="379"/>
      <c r="E86" s="379"/>
      <c r="F86" s="379"/>
      <c r="G86" s="379"/>
    </row>
    <row r="87" spans="1:7" ht="14.25" customHeight="1" x14ac:dyDescent="0.2">
      <c r="A87" s="379"/>
      <c r="B87" s="379"/>
      <c r="C87" s="379"/>
      <c r="D87" s="379"/>
      <c r="E87" s="379"/>
      <c r="F87" s="379"/>
      <c r="G87" s="379"/>
    </row>
    <row r="88" spans="1:7" x14ac:dyDescent="0.2">
      <c r="A88" s="77"/>
      <c r="B88" s="29"/>
      <c r="C88" s="30"/>
      <c r="D88" s="31"/>
      <c r="E88" s="31"/>
      <c r="F88" s="31"/>
      <c r="G88" s="30"/>
    </row>
    <row r="89" spans="1:7" ht="15" x14ac:dyDescent="0.25">
      <c r="A89" s="28" t="s">
        <v>774</v>
      </c>
      <c r="B89" s="29"/>
      <c r="C89" s="30"/>
      <c r="D89" s="31"/>
      <c r="E89" s="31"/>
      <c r="F89" s="377">
        <v>300</v>
      </c>
      <c r="G89" s="378"/>
    </row>
    <row r="90" spans="1:7" ht="14.25" customHeight="1" x14ac:dyDescent="0.2">
      <c r="A90" s="379" t="s">
        <v>494</v>
      </c>
      <c r="B90" s="379"/>
      <c r="C90" s="379"/>
      <c r="D90" s="379"/>
      <c r="E90" s="379"/>
      <c r="F90" s="379"/>
      <c r="G90" s="379"/>
    </row>
    <row r="91" spans="1:7" ht="27" customHeight="1" x14ac:dyDescent="0.2">
      <c r="A91" s="379"/>
      <c r="B91" s="379"/>
      <c r="C91" s="379"/>
      <c r="D91" s="379"/>
      <c r="E91" s="379"/>
      <c r="F91" s="379"/>
      <c r="G91" s="379"/>
    </row>
    <row r="92" spans="1:7" x14ac:dyDescent="0.2">
      <c r="A92" s="77"/>
      <c r="B92" s="29"/>
      <c r="C92" s="30"/>
      <c r="D92" s="31"/>
      <c r="E92" s="31"/>
      <c r="F92" s="31"/>
      <c r="G92" s="30"/>
    </row>
    <row r="93" spans="1:7" ht="15" x14ac:dyDescent="0.25">
      <c r="A93" s="28" t="s">
        <v>31</v>
      </c>
      <c r="B93" s="29"/>
      <c r="C93" s="30"/>
      <c r="D93" s="31"/>
      <c r="E93" s="31"/>
      <c r="F93" s="377">
        <v>35</v>
      </c>
      <c r="G93" s="378"/>
    </row>
    <row r="94" spans="1:7" ht="14.25" customHeight="1" x14ac:dyDescent="0.2">
      <c r="A94" s="376" t="s">
        <v>224</v>
      </c>
      <c r="B94" s="376"/>
      <c r="C94" s="376"/>
      <c r="D94" s="376"/>
      <c r="E94" s="376"/>
      <c r="F94" s="376"/>
      <c r="G94" s="376"/>
    </row>
    <row r="95" spans="1:7" x14ac:dyDescent="0.2">
      <c r="A95" s="376"/>
      <c r="B95" s="376"/>
      <c r="C95" s="376"/>
      <c r="D95" s="376"/>
      <c r="E95" s="376"/>
      <c r="F95" s="376"/>
      <c r="G95" s="376"/>
    </row>
    <row r="96" spans="1:7" x14ac:dyDescent="0.2">
      <c r="A96" s="77"/>
      <c r="B96" s="29"/>
      <c r="C96" s="30"/>
      <c r="D96" s="31"/>
      <c r="E96" s="31"/>
      <c r="F96" s="31"/>
      <c r="G96" s="30"/>
    </row>
    <row r="97" spans="1:7" ht="15" x14ac:dyDescent="0.25">
      <c r="A97" s="28" t="s">
        <v>32</v>
      </c>
      <c r="B97" s="29"/>
      <c r="C97" s="30"/>
      <c r="D97" s="31"/>
      <c r="E97" s="31"/>
      <c r="F97" s="377">
        <v>35</v>
      </c>
      <c r="G97" s="378"/>
    </row>
    <row r="98" spans="1:7" ht="15" customHeight="1" x14ac:dyDescent="0.2">
      <c r="A98" s="376" t="s">
        <v>495</v>
      </c>
      <c r="B98" s="376"/>
      <c r="C98" s="376"/>
      <c r="D98" s="376"/>
      <c r="E98" s="376"/>
      <c r="F98" s="376"/>
      <c r="G98" s="376"/>
    </row>
    <row r="99" spans="1:7" ht="30" customHeight="1" x14ac:dyDescent="0.2">
      <c r="A99" s="376"/>
      <c r="B99" s="376"/>
      <c r="C99" s="376"/>
      <c r="D99" s="376"/>
      <c r="E99" s="376"/>
      <c r="F99" s="376"/>
      <c r="G99" s="376"/>
    </row>
    <row r="100" spans="1:7" x14ac:dyDescent="0.2">
      <c r="A100" s="77"/>
      <c r="B100" s="29"/>
      <c r="C100" s="30"/>
      <c r="D100" s="31"/>
      <c r="E100" s="31"/>
      <c r="F100" s="31"/>
      <c r="G100" s="30"/>
    </row>
    <row r="101" spans="1:7" ht="15" x14ac:dyDescent="0.25">
      <c r="A101" s="28" t="s">
        <v>14</v>
      </c>
      <c r="B101" s="29"/>
      <c r="C101" s="30"/>
      <c r="D101" s="31"/>
      <c r="E101" s="31"/>
      <c r="F101" s="377">
        <v>20</v>
      </c>
      <c r="G101" s="378"/>
    </row>
    <row r="102" spans="1:7" ht="28.5" customHeight="1" x14ac:dyDescent="0.25">
      <c r="A102" s="379" t="s">
        <v>89</v>
      </c>
      <c r="B102" s="379"/>
      <c r="C102" s="379"/>
      <c r="D102" s="379"/>
      <c r="E102" s="379"/>
      <c r="F102" s="379"/>
      <c r="G102" s="380"/>
    </row>
    <row r="103" spans="1:7" x14ac:dyDescent="0.2">
      <c r="A103" s="77"/>
      <c r="B103" s="29"/>
      <c r="C103" s="30"/>
      <c r="D103" s="31"/>
      <c r="E103" s="31"/>
      <c r="F103" s="31"/>
      <c r="G103" s="30"/>
    </row>
    <row r="104" spans="1:7" ht="15" x14ac:dyDescent="0.25">
      <c r="A104" s="28" t="s">
        <v>15</v>
      </c>
      <c r="B104" s="29"/>
      <c r="C104" s="30"/>
      <c r="D104" s="31"/>
      <c r="E104" s="31"/>
      <c r="F104" s="377">
        <v>140</v>
      </c>
      <c r="G104" s="378"/>
    </row>
    <row r="105" spans="1:7" ht="28.5" customHeight="1" x14ac:dyDescent="0.2">
      <c r="A105" s="379" t="s">
        <v>225</v>
      </c>
      <c r="B105" s="379"/>
      <c r="C105" s="379"/>
      <c r="D105" s="379"/>
      <c r="E105" s="379"/>
      <c r="F105" s="379"/>
      <c r="G105" s="379"/>
    </row>
    <row r="106" spans="1:7" ht="15" x14ac:dyDescent="0.25">
      <c r="A106" s="121"/>
      <c r="B106" s="122"/>
      <c r="C106" s="122"/>
      <c r="D106" s="122"/>
      <c r="E106" s="122"/>
      <c r="F106" s="122"/>
      <c r="G106" s="30"/>
    </row>
    <row r="107" spans="1:7" ht="15" x14ac:dyDescent="0.25">
      <c r="A107" s="28" t="s">
        <v>16</v>
      </c>
      <c r="B107" s="29"/>
      <c r="C107" s="30"/>
      <c r="D107" s="31"/>
      <c r="E107" s="31"/>
      <c r="F107" s="377">
        <v>620</v>
      </c>
      <c r="G107" s="378"/>
    </row>
    <row r="108" spans="1:7" ht="14.25" customHeight="1" x14ac:dyDescent="0.2">
      <c r="A108" s="379" t="s">
        <v>775</v>
      </c>
      <c r="B108" s="379"/>
      <c r="C108" s="379"/>
      <c r="D108" s="379"/>
      <c r="E108" s="379"/>
      <c r="F108" s="379"/>
      <c r="G108" s="30"/>
    </row>
    <row r="109" spans="1:7" ht="14.25" customHeight="1" x14ac:dyDescent="0.2">
      <c r="A109" s="379"/>
      <c r="B109" s="379"/>
      <c r="C109" s="379"/>
      <c r="D109" s="379"/>
      <c r="E109" s="379"/>
      <c r="F109" s="379"/>
      <c r="G109" s="30"/>
    </row>
    <row r="110" spans="1:7" ht="14.25" customHeight="1" x14ac:dyDescent="0.2">
      <c r="A110" s="379"/>
      <c r="B110" s="379"/>
      <c r="C110" s="379"/>
      <c r="D110" s="379"/>
      <c r="E110" s="379"/>
      <c r="F110" s="379"/>
      <c r="G110" s="30"/>
    </row>
    <row r="111" spans="1:7" ht="14.25" customHeight="1" x14ac:dyDescent="0.2">
      <c r="A111" s="379"/>
      <c r="B111" s="379"/>
      <c r="C111" s="379"/>
      <c r="D111" s="379"/>
      <c r="E111" s="379"/>
      <c r="F111" s="379"/>
      <c r="G111" s="30"/>
    </row>
    <row r="112" spans="1:7" ht="14.25" customHeight="1" x14ac:dyDescent="0.2">
      <c r="A112" s="379"/>
      <c r="B112" s="379"/>
      <c r="C112" s="379"/>
      <c r="D112" s="379"/>
      <c r="E112" s="379"/>
      <c r="F112" s="379"/>
      <c r="G112" s="30"/>
    </row>
    <row r="113" spans="1:7" ht="28.5" customHeight="1" x14ac:dyDescent="0.2">
      <c r="A113" s="379"/>
      <c r="B113" s="379"/>
      <c r="C113" s="379"/>
      <c r="D113" s="379"/>
      <c r="E113" s="379"/>
      <c r="F113" s="379"/>
      <c r="G113" s="30"/>
    </row>
    <row r="114" spans="1:7" ht="15" customHeight="1" x14ac:dyDescent="0.2">
      <c r="A114" s="379"/>
      <c r="B114" s="379"/>
      <c r="C114" s="379"/>
      <c r="D114" s="379"/>
      <c r="E114" s="379"/>
      <c r="F114" s="379"/>
      <c r="G114" s="30"/>
    </row>
    <row r="115" spans="1:7" ht="15" customHeight="1" x14ac:dyDescent="0.2">
      <c r="A115" s="379"/>
      <c r="B115" s="379"/>
      <c r="C115" s="379"/>
      <c r="D115" s="379"/>
      <c r="E115" s="379"/>
      <c r="F115" s="379"/>
      <c r="G115" s="30"/>
    </row>
    <row r="116" spans="1:7" ht="12" customHeight="1" x14ac:dyDescent="0.25">
      <c r="A116" s="122"/>
      <c r="B116" s="122"/>
      <c r="C116" s="122"/>
      <c r="D116" s="122"/>
      <c r="E116" s="122"/>
      <c r="F116" s="122"/>
      <c r="G116" s="30"/>
    </row>
    <row r="117" spans="1:7" ht="15" x14ac:dyDescent="0.25">
      <c r="A117" s="28" t="s">
        <v>17</v>
      </c>
      <c r="B117" s="77"/>
      <c r="C117" s="77"/>
      <c r="D117" s="77"/>
      <c r="E117" s="121"/>
      <c r="F117" s="377">
        <v>200</v>
      </c>
      <c r="G117" s="378"/>
    </row>
    <row r="118" spans="1:7" ht="26.25" customHeight="1" x14ac:dyDescent="0.2">
      <c r="A118" s="376" t="s">
        <v>686</v>
      </c>
      <c r="B118" s="376"/>
      <c r="C118" s="376"/>
      <c r="D118" s="376"/>
      <c r="E118" s="376"/>
      <c r="F118" s="376"/>
      <c r="G118" s="376"/>
    </row>
    <row r="119" spans="1:7" ht="33" customHeight="1" x14ac:dyDescent="0.2">
      <c r="A119" s="376"/>
      <c r="B119" s="376"/>
      <c r="C119" s="376"/>
      <c r="D119" s="376"/>
      <c r="E119" s="376"/>
      <c r="F119" s="376"/>
      <c r="G119" s="376"/>
    </row>
    <row r="120" spans="1:7" x14ac:dyDescent="0.2">
      <c r="A120" s="77"/>
      <c r="B120" s="121"/>
      <c r="C120" s="121"/>
      <c r="D120" s="121"/>
      <c r="E120" s="121"/>
      <c r="F120" s="121"/>
      <c r="G120" s="30"/>
    </row>
    <row r="121" spans="1:7" ht="15" x14ac:dyDescent="0.25">
      <c r="A121" s="28" t="s">
        <v>18</v>
      </c>
      <c r="B121" s="121"/>
      <c r="C121" s="121"/>
      <c r="D121" s="121"/>
      <c r="E121" s="121"/>
      <c r="F121" s="377">
        <v>100</v>
      </c>
      <c r="G121" s="378"/>
    </row>
    <row r="122" spans="1:7" ht="14.25" customHeight="1" x14ac:dyDescent="0.2">
      <c r="A122" s="379" t="s">
        <v>141</v>
      </c>
      <c r="B122" s="379"/>
      <c r="C122" s="379"/>
      <c r="D122" s="379"/>
      <c r="E122" s="379"/>
      <c r="F122" s="379"/>
      <c r="G122" s="379"/>
    </row>
    <row r="123" spans="1:7" ht="14.25" customHeight="1" x14ac:dyDescent="0.2">
      <c r="A123" s="379"/>
      <c r="B123" s="379"/>
      <c r="C123" s="379"/>
      <c r="D123" s="379"/>
      <c r="E123" s="379"/>
      <c r="F123" s="379"/>
      <c r="G123" s="379"/>
    </row>
    <row r="124" spans="1:7" x14ac:dyDescent="0.2">
      <c r="A124" s="77"/>
      <c r="B124" s="121"/>
      <c r="C124" s="121"/>
      <c r="D124" s="121"/>
      <c r="E124" s="121"/>
      <c r="F124" s="121"/>
      <c r="G124" s="30"/>
    </row>
    <row r="125" spans="1:7" ht="15" x14ac:dyDescent="0.25">
      <c r="A125" s="28" t="s">
        <v>33</v>
      </c>
      <c r="B125" s="121"/>
      <c r="C125" s="121"/>
      <c r="D125" s="121"/>
      <c r="E125" s="121"/>
      <c r="F125" s="377">
        <v>1050</v>
      </c>
      <c r="G125" s="378"/>
    </row>
    <row r="126" spans="1:7" ht="14.25" customHeight="1" x14ac:dyDescent="0.2">
      <c r="A126" s="376" t="s">
        <v>226</v>
      </c>
      <c r="B126" s="376"/>
      <c r="C126" s="376"/>
      <c r="D126" s="376"/>
      <c r="E126" s="376"/>
      <c r="F126" s="376"/>
      <c r="G126" s="376"/>
    </row>
    <row r="127" spans="1:7" x14ac:dyDescent="0.2">
      <c r="A127" s="376"/>
      <c r="B127" s="376"/>
      <c r="C127" s="376"/>
      <c r="D127" s="376"/>
      <c r="E127" s="376"/>
      <c r="F127" s="376"/>
      <c r="G127" s="376"/>
    </row>
    <row r="128" spans="1:7" ht="30.75" customHeight="1" x14ac:dyDescent="0.2">
      <c r="A128" s="376"/>
      <c r="B128" s="376"/>
      <c r="C128" s="376"/>
      <c r="D128" s="376"/>
      <c r="E128" s="376"/>
      <c r="F128" s="376"/>
      <c r="G128" s="376"/>
    </row>
    <row r="129" spans="1:7" x14ac:dyDescent="0.2">
      <c r="A129" s="77"/>
      <c r="B129" s="121"/>
      <c r="C129" s="121"/>
      <c r="D129" s="121"/>
      <c r="E129" s="121"/>
      <c r="F129" s="121"/>
      <c r="G129" s="30"/>
    </row>
    <row r="130" spans="1:7" ht="15" x14ac:dyDescent="0.25">
      <c r="A130" s="28" t="s">
        <v>34</v>
      </c>
      <c r="B130" s="272"/>
      <c r="C130" s="272"/>
      <c r="D130" s="272"/>
      <c r="E130" s="272"/>
      <c r="F130" s="377">
        <v>1350</v>
      </c>
      <c r="G130" s="381"/>
    </row>
    <row r="131" spans="1:7" ht="14.25" customHeight="1" x14ac:dyDescent="0.2">
      <c r="A131" s="376" t="s">
        <v>750</v>
      </c>
      <c r="B131" s="376"/>
      <c r="C131" s="376"/>
      <c r="D131" s="376"/>
      <c r="E131" s="376"/>
      <c r="F131" s="376"/>
      <c r="G131" s="376"/>
    </row>
    <row r="132" spans="1:7" x14ac:dyDescent="0.2">
      <c r="A132" s="376"/>
      <c r="B132" s="376"/>
      <c r="C132" s="376"/>
      <c r="D132" s="376"/>
      <c r="E132" s="376"/>
      <c r="F132" s="376"/>
      <c r="G132" s="376"/>
    </row>
    <row r="133" spans="1:7" ht="27.75" customHeight="1" x14ac:dyDescent="0.2">
      <c r="A133" s="376"/>
      <c r="B133" s="376"/>
      <c r="C133" s="376"/>
      <c r="D133" s="376"/>
      <c r="E133" s="376"/>
      <c r="F133" s="376"/>
      <c r="G133" s="376"/>
    </row>
    <row r="134" spans="1:7" x14ac:dyDescent="0.2">
      <c r="A134" s="77"/>
      <c r="B134" s="121"/>
      <c r="C134" s="121"/>
      <c r="D134" s="121"/>
      <c r="E134" s="121"/>
      <c r="F134" s="121"/>
      <c r="G134" s="30"/>
    </row>
    <row r="135" spans="1:7" ht="15" x14ac:dyDescent="0.25">
      <c r="A135" s="28" t="s">
        <v>35</v>
      </c>
      <c r="B135" s="121"/>
      <c r="C135" s="121"/>
      <c r="D135" s="121"/>
      <c r="E135" s="121"/>
      <c r="F135" s="377">
        <v>15</v>
      </c>
      <c r="G135" s="378"/>
    </row>
    <row r="136" spans="1:7" ht="14.25" customHeight="1" x14ac:dyDescent="0.2">
      <c r="A136" s="379" t="s">
        <v>496</v>
      </c>
      <c r="B136" s="379"/>
      <c r="C136" s="379"/>
      <c r="D136" s="379"/>
      <c r="E136" s="379"/>
      <c r="F136" s="379"/>
      <c r="G136" s="379"/>
    </row>
    <row r="137" spans="1:7" ht="29.25" customHeight="1" x14ac:dyDescent="0.2">
      <c r="A137" s="379"/>
      <c r="B137" s="379"/>
      <c r="C137" s="379"/>
      <c r="D137" s="379"/>
      <c r="E137" s="379"/>
      <c r="F137" s="379"/>
      <c r="G137" s="379"/>
    </row>
    <row r="138" spans="1:7" x14ac:dyDescent="0.2">
      <c r="A138" s="77"/>
      <c r="B138" s="121"/>
      <c r="C138" s="121"/>
      <c r="D138" s="121"/>
      <c r="E138" s="121"/>
      <c r="F138" s="121"/>
      <c r="G138" s="30"/>
    </row>
    <row r="139" spans="1:7" ht="15" x14ac:dyDescent="0.25">
      <c r="A139" s="28" t="s">
        <v>218</v>
      </c>
      <c r="B139" s="121"/>
      <c r="C139" s="121"/>
      <c r="D139" s="121"/>
      <c r="E139" s="121"/>
      <c r="F139" s="377">
        <v>8</v>
      </c>
      <c r="G139" s="378"/>
    </row>
    <row r="140" spans="1:7" ht="14.25" customHeight="1" x14ac:dyDescent="0.2">
      <c r="A140" s="379" t="s">
        <v>227</v>
      </c>
      <c r="B140" s="379"/>
      <c r="C140" s="379"/>
      <c r="D140" s="379"/>
      <c r="E140" s="379"/>
      <c r="F140" s="379"/>
      <c r="G140" s="379"/>
    </row>
    <row r="141" spans="1:7" x14ac:dyDescent="0.2">
      <c r="A141" s="379"/>
      <c r="B141" s="379"/>
      <c r="C141" s="379"/>
      <c r="D141" s="379"/>
      <c r="E141" s="379"/>
      <c r="F141" s="379"/>
      <c r="G141" s="379"/>
    </row>
    <row r="142" spans="1:7" x14ac:dyDescent="0.2">
      <c r="A142" s="77"/>
      <c r="B142" s="121"/>
      <c r="C142" s="121"/>
      <c r="D142" s="121"/>
      <c r="E142" s="121"/>
      <c r="F142" s="121"/>
      <c r="G142" s="30"/>
    </row>
    <row r="143" spans="1:7" ht="15" x14ac:dyDescent="0.25">
      <c r="A143" s="28" t="s">
        <v>36</v>
      </c>
      <c r="B143" s="121"/>
      <c r="C143" s="121"/>
      <c r="D143" s="121"/>
      <c r="E143" s="121"/>
      <c r="F143" s="377">
        <v>65</v>
      </c>
      <c r="G143" s="378"/>
    </row>
    <row r="144" spans="1:7" ht="33" customHeight="1" x14ac:dyDescent="0.25">
      <c r="A144" s="376" t="s">
        <v>83</v>
      </c>
      <c r="B144" s="376"/>
      <c r="C144" s="376"/>
      <c r="D144" s="376"/>
      <c r="E144" s="376"/>
      <c r="F144" s="376"/>
      <c r="G144" s="393"/>
    </row>
    <row r="145" spans="1:7" ht="10.5" customHeight="1" x14ac:dyDescent="0.2">
      <c r="A145" s="77"/>
      <c r="B145" s="121"/>
      <c r="C145" s="121"/>
      <c r="D145" s="121"/>
      <c r="E145" s="121"/>
      <c r="F145" s="121"/>
      <c r="G145" s="30"/>
    </row>
    <row r="146" spans="1:7" ht="15" x14ac:dyDescent="0.25">
      <c r="A146" s="28" t="s">
        <v>37</v>
      </c>
      <c r="B146" s="121"/>
      <c r="C146" s="121"/>
      <c r="D146" s="121"/>
      <c r="E146" s="121"/>
      <c r="F146" s="377">
        <v>50</v>
      </c>
      <c r="G146" s="378"/>
    </row>
    <row r="147" spans="1:7" ht="14.25" customHeight="1" x14ac:dyDescent="0.2">
      <c r="A147" s="376" t="s">
        <v>497</v>
      </c>
      <c r="B147" s="376"/>
      <c r="C147" s="376"/>
      <c r="D147" s="376"/>
      <c r="E147" s="376"/>
      <c r="F147" s="376"/>
      <c r="G147" s="376"/>
    </row>
    <row r="148" spans="1:7" ht="14.25" customHeight="1" x14ac:dyDescent="0.2">
      <c r="A148" s="376"/>
      <c r="B148" s="376"/>
      <c r="C148" s="376"/>
      <c r="D148" s="376"/>
      <c r="E148" s="376"/>
      <c r="F148" s="376"/>
      <c r="G148" s="376"/>
    </row>
    <row r="149" spans="1:7" ht="15" x14ac:dyDescent="0.25">
      <c r="A149" s="121"/>
      <c r="B149" s="122"/>
      <c r="C149" s="122"/>
      <c r="D149" s="122"/>
      <c r="E149" s="122"/>
      <c r="F149" s="122"/>
      <c r="G149" s="30"/>
    </row>
    <row r="150" spans="1:7" ht="34.5" customHeight="1" thickBot="1" x14ac:dyDescent="0.3">
      <c r="A150" s="382" t="s">
        <v>392</v>
      </c>
      <c r="B150" s="383"/>
      <c r="C150" s="383"/>
      <c r="D150" s="383"/>
      <c r="E150" s="383"/>
      <c r="F150" s="389">
        <f>SUM(F151,F154)</f>
        <v>4</v>
      </c>
      <c r="G150" s="390"/>
    </row>
    <row r="151" spans="1:7" ht="15.75" thickTop="1" x14ac:dyDescent="0.25">
      <c r="A151" s="128" t="s">
        <v>38</v>
      </c>
      <c r="B151" s="122"/>
      <c r="C151" s="122"/>
      <c r="D151" s="122"/>
      <c r="E151" s="122"/>
      <c r="F151" s="391">
        <v>2</v>
      </c>
      <c r="G151" s="392"/>
    </row>
    <row r="152" spans="1:7" ht="29.25" customHeight="1" x14ac:dyDescent="0.2">
      <c r="A152" s="379" t="s">
        <v>776</v>
      </c>
      <c r="B152" s="379"/>
      <c r="C152" s="379"/>
      <c r="D152" s="379"/>
      <c r="E152" s="379"/>
      <c r="F152" s="379"/>
      <c r="G152" s="379"/>
    </row>
    <row r="153" spans="1:7" ht="15" x14ac:dyDescent="0.25">
      <c r="A153" s="77"/>
      <c r="B153" s="122"/>
      <c r="C153" s="122"/>
      <c r="D153" s="122"/>
      <c r="E153" s="122"/>
      <c r="F153" s="122"/>
      <c r="G153" s="30"/>
    </row>
    <row r="154" spans="1:7" ht="15" x14ac:dyDescent="0.25">
      <c r="A154" s="28" t="s">
        <v>39</v>
      </c>
      <c r="B154" s="122"/>
      <c r="C154" s="122"/>
      <c r="D154" s="122"/>
      <c r="E154" s="122"/>
      <c r="F154" s="377">
        <v>2</v>
      </c>
      <c r="G154" s="378"/>
    </row>
    <row r="155" spans="1:7" ht="29.25" customHeight="1" x14ac:dyDescent="0.2">
      <c r="A155" s="379" t="s">
        <v>777</v>
      </c>
      <c r="B155" s="379"/>
      <c r="C155" s="379"/>
      <c r="D155" s="379"/>
      <c r="E155" s="379"/>
      <c r="F155" s="379"/>
      <c r="G155" s="379"/>
    </row>
    <row r="156" spans="1:7" ht="15" x14ac:dyDescent="0.25">
      <c r="A156" s="77"/>
      <c r="B156" s="122"/>
      <c r="C156" s="122"/>
      <c r="D156" s="122"/>
      <c r="E156" s="122"/>
      <c r="F156" s="122"/>
      <c r="G156" s="30"/>
    </row>
    <row r="157" spans="1:7" ht="15.75" thickBot="1" x14ac:dyDescent="0.3">
      <c r="A157" s="382" t="s">
        <v>20</v>
      </c>
      <c r="B157" s="383"/>
      <c r="C157" s="383"/>
      <c r="D157" s="383"/>
      <c r="E157" s="383"/>
      <c r="F157" s="389">
        <f>SUM(F158,F161)</f>
        <v>65</v>
      </c>
      <c r="G157" s="390"/>
    </row>
    <row r="158" spans="1:7" ht="15.75" thickTop="1" x14ac:dyDescent="0.25">
      <c r="A158" s="128" t="s">
        <v>40</v>
      </c>
      <c r="B158" s="122"/>
      <c r="C158" s="122"/>
      <c r="D158" s="122"/>
      <c r="E158" s="122"/>
      <c r="F158" s="391">
        <v>50</v>
      </c>
      <c r="G158" s="392"/>
    </row>
    <row r="159" spans="1:7" ht="15" x14ac:dyDescent="0.25">
      <c r="A159" s="77" t="s">
        <v>21</v>
      </c>
      <c r="B159" s="122"/>
      <c r="C159" s="122"/>
      <c r="D159" s="122"/>
      <c r="E159" s="122"/>
      <c r="F159" s="122"/>
      <c r="G159" s="30"/>
    </row>
    <row r="160" spans="1:7" ht="15" x14ac:dyDescent="0.25">
      <c r="A160" s="77"/>
      <c r="B160" s="122"/>
      <c r="C160" s="122"/>
      <c r="D160" s="122"/>
      <c r="E160" s="122"/>
      <c r="F160" s="122"/>
      <c r="G160" s="30"/>
    </row>
    <row r="161" spans="1:7" ht="15" x14ac:dyDescent="0.25">
      <c r="A161" s="128" t="s">
        <v>149</v>
      </c>
      <c r="B161" s="122"/>
      <c r="C161" s="122"/>
      <c r="D161" s="122"/>
      <c r="E161" s="122"/>
      <c r="F161" s="377">
        <v>15</v>
      </c>
      <c r="G161" s="378"/>
    </row>
    <row r="162" spans="1:7" ht="15" x14ac:dyDescent="0.25">
      <c r="A162" s="77" t="s">
        <v>498</v>
      </c>
      <c r="B162" s="122"/>
      <c r="C162" s="122"/>
      <c r="D162" s="122"/>
      <c r="E162" s="122"/>
      <c r="F162" s="122"/>
      <c r="G162" s="30"/>
    </row>
    <row r="163" spans="1:7" ht="15" x14ac:dyDescent="0.25">
      <c r="A163" s="77"/>
      <c r="B163" s="122"/>
      <c r="C163" s="122"/>
      <c r="D163" s="122"/>
      <c r="E163" s="122"/>
      <c r="F163" s="122"/>
      <c r="G163" s="30"/>
    </row>
    <row r="164" spans="1:7" ht="30.75" customHeight="1" thickBot="1" x14ac:dyDescent="0.3">
      <c r="A164" s="382" t="s">
        <v>393</v>
      </c>
      <c r="B164" s="383"/>
      <c r="C164" s="383"/>
      <c r="D164" s="383"/>
      <c r="E164" s="383"/>
      <c r="F164" s="389">
        <f>SUM(F165)</f>
        <v>532</v>
      </c>
      <c r="G164" s="390"/>
    </row>
    <row r="165" spans="1:7" s="30" customFormat="1" ht="15.75" thickTop="1" x14ac:dyDescent="0.25">
      <c r="A165" s="128" t="s">
        <v>41</v>
      </c>
      <c r="B165" s="122"/>
      <c r="C165" s="122"/>
      <c r="D165" s="122"/>
      <c r="E165" s="122"/>
      <c r="F165" s="391">
        <v>532</v>
      </c>
      <c r="G165" s="394"/>
    </row>
    <row r="166" spans="1:7" s="30" customFormat="1" ht="15" customHeight="1" x14ac:dyDescent="0.2">
      <c r="A166" s="379" t="s">
        <v>499</v>
      </c>
      <c r="B166" s="379"/>
      <c r="C166" s="379"/>
      <c r="D166" s="379"/>
      <c r="E166" s="379"/>
      <c r="F166" s="379"/>
      <c r="G166" s="379"/>
    </row>
    <row r="167" spans="1:7" s="30" customFormat="1" x14ac:dyDescent="0.2">
      <c r="A167" s="379"/>
      <c r="B167" s="379"/>
      <c r="C167" s="379"/>
      <c r="D167" s="379"/>
      <c r="E167" s="379"/>
      <c r="F167" s="379"/>
      <c r="G167" s="379"/>
    </row>
    <row r="168" spans="1:7" s="30" customFormat="1" x14ac:dyDescent="0.2">
      <c r="A168" s="29"/>
      <c r="B168" s="29"/>
      <c r="E168" s="31"/>
      <c r="F168" s="31"/>
    </row>
    <row r="169" spans="1:7" s="30" customFormat="1" x14ac:dyDescent="0.2">
      <c r="A169" s="29"/>
      <c r="B169" s="29"/>
      <c r="E169" s="31"/>
      <c r="F169" s="31"/>
    </row>
    <row r="170" spans="1:7" s="30" customFormat="1" x14ac:dyDescent="0.2">
      <c r="A170" s="29"/>
      <c r="B170" s="29"/>
      <c r="E170" s="31"/>
      <c r="F170" s="31"/>
    </row>
    <row r="171" spans="1:7" s="30" customFormat="1" x14ac:dyDescent="0.2">
      <c r="A171" s="29"/>
      <c r="B171" s="29"/>
      <c r="E171" s="31"/>
      <c r="F171" s="31"/>
    </row>
    <row r="172" spans="1:7" s="30" customFormat="1" x14ac:dyDescent="0.2">
      <c r="A172" s="29"/>
      <c r="B172" s="29"/>
      <c r="E172" s="31"/>
      <c r="F172" s="31"/>
    </row>
    <row r="173" spans="1:7" s="30" customFormat="1" x14ac:dyDescent="0.2">
      <c r="A173" s="29"/>
      <c r="B173" s="29"/>
      <c r="E173" s="31"/>
      <c r="F173" s="31"/>
    </row>
    <row r="174" spans="1:7" s="30" customFormat="1" x14ac:dyDescent="0.2">
      <c r="A174" s="29"/>
      <c r="B174" s="29"/>
      <c r="E174" s="31"/>
      <c r="F174" s="31"/>
    </row>
    <row r="175" spans="1:7" s="30" customFormat="1" x14ac:dyDescent="0.2">
      <c r="A175" s="29"/>
      <c r="B175" s="29"/>
      <c r="E175" s="31"/>
      <c r="F175" s="31"/>
    </row>
    <row r="176" spans="1:7" x14ac:dyDescent="0.2">
      <c r="A176" s="29"/>
      <c r="B176" s="29"/>
      <c r="C176" s="30"/>
      <c r="D176" s="30"/>
      <c r="E176" s="31"/>
      <c r="F176" s="31"/>
      <c r="G176" s="30"/>
    </row>
    <row r="177" spans="1:7" x14ac:dyDescent="0.2">
      <c r="A177" s="29"/>
      <c r="B177" s="29"/>
      <c r="C177" s="30"/>
      <c r="D177" s="30"/>
      <c r="E177" s="31"/>
      <c r="F177" s="31"/>
      <c r="G177" s="30"/>
    </row>
    <row r="178" spans="1:7" x14ac:dyDescent="0.2">
      <c r="A178" s="29"/>
      <c r="B178" s="29"/>
      <c r="C178" s="30"/>
      <c r="D178" s="30"/>
      <c r="E178" s="31"/>
      <c r="F178" s="31"/>
      <c r="G178" s="30"/>
    </row>
    <row r="179" spans="1:7" x14ac:dyDescent="0.2">
      <c r="A179" s="29"/>
      <c r="B179" s="29"/>
      <c r="C179" s="30"/>
      <c r="D179" s="30"/>
      <c r="E179" s="31"/>
      <c r="F179" s="31"/>
      <c r="G179" s="30"/>
    </row>
    <row r="180" spans="1:7" x14ac:dyDescent="0.2">
      <c r="A180" s="29"/>
      <c r="B180" s="29"/>
      <c r="C180" s="30"/>
      <c r="D180" s="30"/>
      <c r="E180" s="31"/>
      <c r="F180" s="31"/>
      <c r="G180" s="30"/>
    </row>
    <row r="181" spans="1:7" x14ac:dyDescent="0.2">
      <c r="A181" s="29"/>
      <c r="B181" s="29"/>
      <c r="C181" s="30"/>
      <c r="D181" s="30"/>
      <c r="E181" s="31"/>
      <c r="F181" s="31"/>
      <c r="G181" s="30"/>
    </row>
    <row r="182" spans="1:7" x14ac:dyDescent="0.2">
      <c r="A182" s="29"/>
      <c r="B182" s="29"/>
      <c r="C182" s="30"/>
      <c r="D182" s="30"/>
      <c r="E182" s="31"/>
      <c r="F182" s="31"/>
      <c r="G182" s="30"/>
    </row>
    <row r="183" spans="1:7" x14ac:dyDescent="0.2">
      <c r="A183" s="29"/>
      <c r="B183" s="29"/>
      <c r="C183" s="30"/>
      <c r="D183" s="30"/>
      <c r="E183" s="31"/>
      <c r="F183" s="31"/>
      <c r="G183" s="30"/>
    </row>
    <row r="184" spans="1:7" x14ac:dyDescent="0.2">
      <c r="A184" s="29"/>
      <c r="B184" s="29"/>
      <c r="C184" s="30"/>
      <c r="D184" s="30"/>
      <c r="E184" s="31"/>
      <c r="F184" s="31"/>
      <c r="G184" s="30"/>
    </row>
    <row r="185" spans="1:7" x14ac:dyDescent="0.2">
      <c r="A185" s="29"/>
      <c r="B185" s="29"/>
      <c r="C185" s="30"/>
      <c r="D185" s="30"/>
      <c r="E185" s="31"/>
      <c r="F185" s="31"/>
      <c r="G185" s="30"/>
    </row>
    <row r="186" spans="1:7" x14ac:dyDescent="0.2">
      <c r="A186" s="29"/>
      <c r="B186" s="29"/>
      <c r="C186" s="30"/>
      <c r="D186" s="30"/>
      <c r="E186" s="31"/>
      <c r="F186" s="31"/>
      <c r="G186" s="30"/>
    </row>
    <row r="187" spans="1:7" x14ac:dyDescent="0.2">
      <c r="A187" s="29"/>
      <c r="B187" s="29"/>
      <c r="C187" s="30"/>
      <c r="D187" s="30"/>
      <c r="E187" s="31"/>
      <c r="F187" s="31"/>
      <c r="G187" s="30"/>
    </row>
    <row r="188" spans="1:7" x14ac:dyDescent="0.2">
      <c r="A188" s="29"/>
      <c r="B188" s="29"/>
      <c r="C188" s="30"/>
      <c r="D188" s="30"/>
      <c r="E188" s="31"/>
      <c r="F188" s="31"/>
      <c r="G188" s="30"/>
    </row>
    <row r="189" spans="1:7" x14ac:dyDescent="0.2">
      <c r="A189" s="29"/>
      <c r="B189" s="29"/>
      <c r="C189" s="30"/>
      <c r="D189" s="30"/>
      <c r="E189" s="31"/>
      <c r="F189" s="31"/>
      <c r="G189" s="30"/>
    </row>
    <row r="190" spans="1:7" x14ac:dyDescent="0.2">
      <c r="A190" s="29"/>
      <c r="B190" s="29"/>
      <c r="C190" s="30"/>
      <c r="D190" s="30"/>
      <c r="E190" s="31"/>
      <c r="F190" s="31"/>
      <c r="G190" s="30"/>
    </row>
    <row r="191" spans="1:7" x14ac:dyDescent="0.2">
      <c r="A191" s="29"/>
      <c r="B191" s="29"/>
      <c r="C191" s="30"/>
      <c r="D191" s="30"/>
      <c r="E191" s="31"/>
      <c r="F191" s="31"/>
      <c r="G191" s="30"/>
    </row>
    <row r="192" spans="1:7" x14ac:dyDescent="0.2">
      <c r="A192" s="29"/>
      <c r="B192" s="29"/>
      <c r="C192" s="30"/>
      <c r="D192" s="30"/>
      <c r="E192" s="31"/>
      <c r="F192" s="31"/>
      <c r="G192" s="30"/>
    </row>
    <row r="193" spans="1:7" x14ac:dyDescent="0.2">
      <c r="A193" s="29"/>
      <c r="B193" s="29"/>
      <c r="C193" s="30"/>
      <c r="D193" s="30"/>
      <c r="E193" s="31"/>
      <c r="F193" s="31"/>
      <c r="G193" s="30"/>
    </row>
    <row r="194" spans="1:7" x14ac:dyDescent="0.2">
      <c r="A194" s="29"/>
      <c r="B194" s="29"/>
      <c r="C194" s="30"/>
      <c r="D194" s="30"/>
      <c r="E194" s="31"/>
      <c r="F194" s="31"/>
      <c r="G194" s="30"/>
    </row>
    <row r="195" spans="1:7" x14ac:dyDescent="0.2">
      <c r="A195" s="29"/>
      <c r="B195" s="29"/>
      <c r="C195" s="30"/>
      <c r="D195" s="30"/>
      <c r="E195" s="31"/>
      <c r="F195" s="31"/>
      <c r="G195" s="30"/>
    </row>
    <row r="196" spans="1:7" x14ac:dyDescent="0.2">
      <c r="A196" s="29"/>
      <c r="B196" s="29"/>
      <c r="C196" s="30"/>
      <c r="D196" s="30"/>
      <c r="E196" s="31"/>
      <c r="F196" s="31"/>
      <c r="G196" s="30"/>
    </row>
    <row r="197" spans="1:7" x14ac:dyDescent="0.2">
      <c r="A197" s="29"/>
      <c r="B197" s="29"/>
      <c r="C197" s="30"/>
      <c r="D197" s="30"/>
      <c r="E197" s="31"/>
      <c r="F197" s="31"/>
      <c r="G197" s="30"/>
    </row>
    <row r="198" spans="1:7" x14ac:dyDescent="0.2">
      <c r="A198" s="29"/>
      <c r="B198" s="29"/>
      <c r="C198" s="30"/>
      <c r="D198" s="30"/>
      <c r="E198" s="31"/>
      <c r="F198" s="31"/>
      <c r="G198" s="30"/>
    </row>
    <row r="199" spans="1:7" x14ac:dyDescent="0.2">
      <c r="A199" s="29"/>
      <c r="B199" s="29"/>
      <c r="C199" s="30"/>
      <c r="D199" s="30"/>
      <c r="E199" s="31"/>
      <c r="F199" s="31"/>
      <c r="G199" s="30"/>
    </row>
    <row r="200" spans="1:7" x14ac:dyDescent="0.2">
      <c r="A200" s="29"/>
      <c r="B200" s="29"/>
      <c r="C200" s="30"/>
      <c r="D200" s="30"/>
      <c r="E200" s="31"/>
      <c r="F200" s="31"/>
      <c r="G200" s="30"/>
    </row>
    <row r="201" spans="1:7" x14ac:dyDescent="0.2">
      <c r="A201" s="29"/>
      <c r="B201" s="29"/>
      <c r="C201" s="30"/>
      <c r="D201" s="30"/>
      <c r="E201" s="31"/>
      <c r="F201" s="31"/>
      <c r="G201" s="30"/>
    </row>
    <row r="202" spans="1:7" x14ac:dyDescent="0.2">
      <c r="A202" s="29"/>
      <c r="B202" s="29"/>
      <c r="C202" s="30"/>
      <c r="D202" s="30"/>
      <c r="E202" s="31"/>
      <c r="F202" s="31"/>
      <c r="G202" s="30"/>
    </row>
    <row r="203" spans="1:7" x14ac:dyDescent="0.2">
      <c r="A203" s="29"/>
      <c r="B203" s="29"/>
      <c r="C203" s="30"/>
      <c r="D203" s="30"/>
      <c r="E203" s="31"/>
      <c r="F203" s="31"/>
      <c r="G203" s="30"/>
    </row>
    <row r="204" spans="1:7" x14ac:dyDescent="0.2">
      <c r="A204" s="29"/>
      <c r="B204" s="29"/>
      <c r="C204" s="30"/>
      <c r="D204" s="30"/>
      <c r="E204" s="31"/>
      <c r="F204" s="31"/>
      <c r="G204" s="30"/>
    </row>
    <row r="205" spans="1:7" x14ac:dyDescent="0.2">
      <c r="A205" s="29"/>
      <c r="B205" s="29"/>
      <c r="C205" s="30"/>
      <c r="D205" s="30"/>
      <c r="E205" s="31"/>
      <c r="F205" s="31"/>
      <c r="G205" s="30"/>
    </row>
    <row r="206" spans="1:7" x14ac:dyDescent="0.2">
      <c r="A206" s="29"/>
      <c r="B206" s="29"/>
      <c r="C206" s="30"/>
      <c r="D206" s="30"/>
      <c r="E206" s="31"/>
      <c r="F206" s="31"/>
      <c r="G206" s="30"/>
    </row>
    <row r="207" spans="1:7" x14ac:dyDescent="0.2">
      <c r="A207" s="29"/>
      <c r="B207" s="29"/>
      <c r="C207" s="30"/>
      <c r="D207" s="30"/>
      <c r="E207" s="31"/>
      <c r="F207" s="31"/>
      <c r="G207" s="30"/>
    </row>
    <row r="208" spans="1:7" x14ac:dyDescent="0.2">
      <c r="A208" s="29"/>
      <c r="B208" s="29"/>
      <c r="C208" s="30"/>
      <c r="D208" s="30"/>
      <c r="E208" s="31"/>
      <c r="F208" s="31"/>
      <c r="G208" s="30"/>
    </row>
    <row r="209" spans="1:7" x14ac:dyDescent="0.2">
      <c r="A209" s="29"/>
      <c r="B209" s="29"/>
      <c r="C209" s="30"/>
      <c r="D209" s="30"/>
      <c r="E209" s="31"/>
      <c r="F209" s="31"/>
      <c r="G209" s="30"/>
    </row>
    <row r="210" spans="1:7" x14ac:dyDescent="0.2">
      <c r="A210" s="29"/>
      <c r="B210" s="29"/>
      <c r="C210" s="30"/>
      <c r="D210" s="30"/>
      <c r="E210" s="31"/>
      <c r="F210" s="31"/>
      <c r="G210" s="30"/>
    </row>
    <row r="211" spans="1:7" x14ac:dyDescent="0.2">
      <c r="A211" s="29"/>
      <c r="B211" s="29"/>
      <c r="C211" s="30"/>
      <c r="D211" s="30"/>
      <c r="E211" s="31"/>
      <c r="F211" s="31"/>
      <c r="G211" s="30"/>
    </row>
    <row r="212" spans="1:7" x14ac:dyDescent="0.2">
      <c r="A212" s="29"/>
      <c r="B212" s="29"/>
      <c r="C212" s="30"/>
      <c r="D212" s="30"/>
      <c r="E212" s="31"/>
      <c r="F212" s="31"/>
      <c r="G212" s="30"/>
    </row>
    <row r="213" spans="1:7" x14ac:dyDescent="0.2">
      <c r="A213" s="29"/>
      <c r="B213" s="29"/>
      <c r="C213" s="30"/>
      <c r="D213" s="30"/>
      <c r="E213" s="31"/>
      <c r="F213" s="31"/>
      <c r="G213" s="30"/>
    </row>
    <row r="214" spans="1:7" x14ac:dyDescent="0.2">
      <c r="A214" s="29"/>
      <c r="B214" s="29"/>
      <c r="C214" s="30"/>
      <c r="D214" s="30"/>
      <c r="E214" s="31"/>
      <c r="F214" s="31"/>
      <c r="G214" s="30"/>
    </row>
    <row r="215" spans="1:7" x14ac:dyDescent="0.2">
      <c r="A215" s="29"/>
      <c r="B215" s="29"/>
      <c r="C215" s="30"/>
      <c r="D215" s="30"/>
      <c r="E215" s="31"/>
      <c r="F215" s="31"/>
      <c r="G215" s="30"/>
    </row>
    <row r="216" spans="1:7" x14ac:dyDescent="0.2">
      <c r="A216" s="29"/>
      <c r="B216" s="29"/>
      <c r="C216" s="30"/>
      <c r="D216" s="30"/>
      <c r="E216" s="31"/>
      <c r="F216" s="31"/>
      <c r="G216" s="30"/>
    </row>
    <row r="217" spans="1:7" x14ac:dyDescent="0.2">
      <c r="A217" s="29"/>
      <c r="B217" s="29"/>
      <c r="C217" s="30"/>
      <c r="D217" s="30"/>
      <c r="E217" s="31"/>
      <c r="F217" s="31"/>
      <c r="G217" s="30"/>
    </row>
    <row r="218" spans="1:7" x14ac:dyDescent="0.2">
      <c r="A218" s="29"/>
      <c r="B218" s="29"/>
      <c r="C218" s="30"/>
      <c r="D218" s="30"/>
      <c r="E218" s="31"/>
      <c r="F218" s="31"/>
      <c r="G218" s="30"/>
    </row>
    <row r="219" spans="1:7" x14ac:dyDescent="0.2">
      <c r="A219" s="29"/>
      <c r="B219" s="29"/>
      <c r="C219" s="30"/>
      <c r="D219" s="30"/>
      <c r="E219" s="31"/>
      <c r="F219" s="31"/>
      <c r="G219" s="30"/>
    </row>
    <row r="220" spans="1:7" x14ac:dyDescent="0.2">
      <c r="A220" s="29"/>
      <c r="B220" s="29"/>
      <c r="C220" s="30"/>
      <c r="D220" s="30"/>
      <c r="E220" s="31"/>
      <c r="F220" s="31"/>
      <c r="G220" s="30"/>
    </row>
    <row r="221" spans="1:7" x14ac:dyDescent="0.2">
      <c r="A221" s="29"/>
      <c r="B221" s="29"/>
      <c r="C221" s="30"/>
      <c r="D221" s="30"/>
      <c r="E221" s="31"/>
      <c r="F221" s="31"/>
      <c r="G221" s="30"/>
    </row>
    <row r="222" spans="1:7" x14ac:dyDescent="0.2">
      <c r="A222" s="29"/>
      <c r="B222" s="29"/>
      <c r="C222" s="30"/>
      <c r="D222" s="30"/>
      <c r="E222" s="31"/>
      <c r="F222" s="31"/>
      <c r="G222" s="30"/>
    </row>
    <row r="223" spans="1:7" x14ac:dyDescent="0.2">
      <c r="A223" s="29"/>
      <c r="B223" s="29"/>
      <c r="C223" s="30"/>
      <c r="D223" s="30"/>
      <c r="E223" s="31"/>
      <c r="F223" s="31"/>
      <c r="G223" s="30"/>
    </row>
    <row r="224" spans="1:7" x14ac:dyDescent="0.2">
      <c r="A224" s="29"/>
      <c r="B224" s="29"/>
      <c r="C224" s="30"/>
      <c r="D224" s="30"/>
      <c r="E224" s="31"/>
      <c r="F224" s="31"/>
      <c r="G224" s="30"/>
    </row>
    <row r="225" spans="1:7" x14ac:dyDescent="0.2">
      <c r="A225" s="29"/>
      <c r="B225" s="29"/>
      <c r="C225" s="30"/>
      <c r="D225" s="30"/>
      <c r="E225" s="31"/>
      <c r="F225" s="31"/>
      <c r="G225" s="30"/>
    </row>
    <row r="226" spans="1:7" x14ac:dyDescent="0.2">
      <c r="A226" s="29"/>
      <c r="B226" s="29"/>
      <c r="C226" s="30"/>
      <c r="D226" s="30"/>
      <c r="E226" s="31"/>
      <c r="F226" s="31"/>
      <c r="G226" s="30"/>
    </row>
    <row r="227" spans="1:7" x14ac:dyDescent="0.2">
      <c r="A227" s="29"/>
      <c r="B227" s="29"/>
      <c r="C227" s="30"/>
      <c r="D227" s="30"/>
      <c r="E227" s="31"/>
      <c r="F227" s="31"/>
      <c r="G227" s="30"/>
    </row>
    <row r="228" spans="1:7" x14ac:dyDescent="0.2">
      <c r="A228" s="29"/>
      <c r="B228" s="29"/>
      <c r="C228" s="30"/>
      <c r="D228" s="30"/>
      <c r="E228" s="31"/>
      <c r="F228" s="31"/>
      <c r="G228" s="30"/>
    </row>
    <row r="229" spans="1:7" x14ac:dyDescent="0.2">
      <c r="A229" s="29"/>
      <c r="B229" s="29"/>
      <c r="C229" s="30"/>
      <c r="D229" s="30"/>
      <c r="E229" s="31"/>
      <c r="F229" s="31"/>
      <c r="G229" s="30"/>
    </row>
    <row r="230" spans="1:7" x14ac:dyDescent="0.2">
      <c r="A230" s="29"/>
      <c r="B230" s="29"/>
      <c r="C230" s="30"/>
      <c r="D230" s="30"/>
      <c r="E230" s="31"/>
      <c r="F230" s="31"/>
      <c r="G230" s="30"/>
    </row>
    <row r="231" spans="1:7" x14ac:dyDescent="0.2">
      <c r="A231" s="29"/>
      <c r="B231" s="29"/>
      <c r="C231" s="30"/>
      <c r="D231" s="30"/>
      <c r="E231" s="31"/>
      <c r="F231" s="31"/>
      <c r="G231" s="30"/>
    </row>
    <row r="232" spans="1:7" x14ac:dyDescent="0.2">
      <c r="A232" s="29"/>
      <c r="B232" s="29"/>
      <c r="C232" s="30"/>
      <c r="D232" s="30"/>
      <c r="E232" s="31"/>
      <c r="F232" s="31"/>
      <c r="G232" s="30"/>
    </row>
    <row r="233" spans="1:7" x14ac:dyDescent="0.2">
      <c r="A233" s="29"/>
      <c r="B233" s="29"/>
      <c r="C233" s="30"/>
      <c r="D233" s="30"/>
      <c r="E233" s="31"/>
      <c r="F233" s="31"/>
      <c r="G233" s="30"/>
    </row>
    <row r="234" spans="1:7" x14ac:dyDescent="0.2">
      <c r="A234" s="29"/>
      <c r="B234" s="29"/>
      <c r="C234" s="30"/>
      <c r="D234" s="30"/>
      <c r="E234" s="31"/>
      <c r="F234" s="31"/>
      <c r="G234" s="30"/>
    </row>
    <row r="235" spans="1:7" x14ac:dyDescent="0.2">
      <c r="A235" s="29"/>
      <c r="B235" s="29"/>
      <c r="C235" s="30"/>
      <c r="D235" s="30"/>
      <c r="E235" s="31"/>
      <c r="F235" s="31"/>
      <c r="G235" s="30"/>
    </row>
    <row r="236" spans="1:7" x14ac:dyDescent="0.2">
      <c r="A236" s="29"/>
      <c r="B236" s="29"/>
      <c r="C236" s="30"/>
      <c r="D236" s="30"/>
      <c r="E236" s="31"/>
      <c r="F236" s="31"/>
      <c r="G236" s="30"/>
    </row>
    <row r="237" spans="1:7" x14ac:dyDescent="0.2">
      <c r="A237" s="29"/>
      <c r="B237" s="29"/>
      <c r="C237" s="30"/>
      <c r="D237" s="30"/>
      <c r="E237" s="31"/>
      <c r="F237" s="31"/>
      <c r="G237" s="30"/>
    </row>
    <row r="238" spans="1:7" x14ac:dyDescent="0.2">
      <c r="A238" s="29"/>
      <c r="B238" s="29"/>
      <c r="C238" s="30"/>
      <c r="D238" s="30"/>
      <c r="E238" s="31"/>
      <c r="F238" s="31"/>
      <c r="G238" s="30"/>
    </row>
    <row r="239" spans="1:7" x14ac:dyDescent="0.2">
      <c r="A239" s="29"/>
      <c r="B239" s="29"/>
      <c r="C239" s="30"/>
      <c r="D239" s="30"/>
      <c r="E239" s="31"/>
      <c r="F239" s="31"/>
      <c r="G239" s="30"/>
    </row>
    <row r="240" spans="1:7" x14ac:dyDescent="0.2">
      <c r="A240" s="29"/>
      <c r="B240" s="29"/>
      <c r="C240" s="30"/>
      <c r="D240" s="30"/>
      <c r="E240" s="31"/>
      <c r="F240" s="31"/>
      <c r="G240" s="30"/>
    </row>
    <row r="241" spans="1:7" x14ac:dyDescent="0.2">
      <c r="A241" s="29"/>
      <c r="B241" s="29"/>
      <c r="C241" s="30"/>
      <c r="D241" s="30"/>
      <c r="E241" s="31"/>
      <c r="F241" s="31"/>
      <c r="G241" s="30"/>
    </row>
    <row r="242" spans="1:7" x14ac:dyDescent="0.2">
      <c r="A242" s="29"/>
      <c r="B242" s="29"/>
      <c r="C242" s="30"/>
      <c r="D242" s="30"/>
      <c r="E242" s="31"/>
      <c r="F242" s="31"/>
      <c r="G242" s="30"/>
    </row>
    <row r="243" spans="1:7" x14ac:dyDescent="0.2">
      <c r="A243" s="29"/>
      <c r="B243" s="29"/>
      <c r="C243" s="30"/>
      <c r="D243" s="30"/>
      <c r="E243" s="31"/>
      <c r="F243" s="31"/>
      <c r="G243" s="30"/>
    </row>
    <row r="244" spans="1:7" x14ac:dyDescent="0.2">
      <c r="A244" s="29"/>
      <c r="B244" s="29"/>
      <c r="C244" s="30"/>
      <c r="D244" s="30"/>
      <c r="E244" s="31"/>
      <c r="F244" s="31"/>
      <c r="G244" s="30"/>
    </row>
    <row r="245" spans="1:7" x14ac:dyDescent="0.2">
      <c r="A245" s="29"/>
      <c r="B245" s="29"/>
      <c r="C245" s="30"/>
      <c r="D245" s="30"/>
      <c r="E245" s="31"/>
      <c r="F245" s="31"/>
      <c r="G245" s="30"/>
    </row>
    <row r="246" spans="1:7" x14ac:dyDescent="0.2">
      <c r="A246" s="29"/>
      <c r="B246" s="29"/>
      <c r="C246" s="30"/>
      <c r="D246" s="30"/>
      <c r="E246" s="31"/>
      <c r="F246" s="31"/>
      <c r="G246" s="30"/>
    </row>
    <row r="247" spans="1:7" x14ac:dyDescent="0.2">
      <c r="A247" s="29"/>
      <c r="B247" s="29"/>
      <c r="C247" s="30"/>
      <c r="D247" s="30"/>
      <c r="E247" s="31"/>
      <c r="F247" s="31"/>
      <c r="G247" s="30"/>
    </row>
    <row r="248" spans="1:7" x14ac:dyDescent="0.2">
      <c r="A248" s="29"/>
      <c r="B248" s="29"/>
      <c r="C248" s="30"/>
      <c r="D248" s="30"/>
      <c r="E248" s="31"/>
      <c r="F248" s="31"/>
      <c r="G248" s="30"/>
    </row>
    <row r="249" spans="1:7" x14ac:dyDescent="0.2">
      <c r="A249" s="29"/>
      <c r="B249" s="29"/>
      <c r="C249" s="30"/>
      <c r="D249" s="30"/>
      <c r="E249" s="31"/>
      <c r="F249" s="31"/>
      <c r="G249" s="30"/>
    </row>
    <row r="250" spans="1:7" x14ac:dyDescent="0.2">
      <c r="A250" s="29"/>
      <c r="B250" s="29"/>
      <c r="C250" s="30"/>
      <c r="D250" s="30"/>
      <c r="E250" s="31"/>
      <c r="F250" s="31"/>
      <c r="G250" s="30"/>
    </row>
    <row r="251" spans="1:7" x14ac:dyDescent="0.2">
      <c r="A251" s="29"/>
      <c r="B251" s="29"/>
      <c r="C251" s="30"/>
      <c r="D251" s="30"/>
      <c r="E251" s="31"/>
      <c r="F251" s="31"/>
      <c r="G251" s="30"/>
    </row>
    <row r="252" spans="1:7" x14ac:dyDescent="0.2">
      <c r="A252" s="29"/>
      <c r="B252" s="29"/>
      <c r="C252" s="30"/>
      <c r="D252" s="30"/>
      <c r="E252" s="31"/>
      <c r="F252" s="31"/>
      <c r="G252" s="30"/>
    </row>
    <row r="253" spans="1:7" x14ac:dyDescent="0.2">
      <c r="A253" s="29"/>
      <c r="B253" s="29"/>
      <c r="C253" s="30"/>
      <c r="D253" s="30"/>
      <c r="E253" s="31"/>
      <c r="F253" s="31"/>
      <c r="G253" s="30"/>
    </row>
    <row r="254" spans="1:7" x14ac:dyDescent="0.2">
      <c r="A254" s="29"/>
      <c r="B254" s="29"/>
      <c r="C254" s="30"/>
      <c r="D254" s="30"/>
      <c r="E254" s="31"/>
      <c r="F254" s="31"/>
      <c r="G254" s="30"/>
    </row>
    <row r="255" spans="1:7" x14ac:dyDescent="0.2">
      <c r="A255" s="29"/>
      <c r="B255" s="29"/>
      <c r="C255" s="30"/>
      <c r="D255" s="30"/>
      <c r="E255" s="31"/>
      <c r="F255" s="31"/>
      <c r="G255" s="30"/>
    </row>
    <row r="256" spans="1:7" x14ac:dyDescent="0.2">
      <c r="A256" s="29"/>
      <c r="B256" s="29"/>
      <c r="C256" s="30"/>
      <c r="D256" s="30"/>
      <c r="E256" s="31"/>
      <c r="F256" s="31"/>
      <c r="G256" s="30"/>
    </row>
    <row r="257" spans="1:7" x14ac:dyDescent="0.2">
      <c r="A257" s="29"/>
      <c r="B257" s="29"/>
      <c r="C257" s="30"/>
      <c r="D257" s="30"/>
      <c r="E257" s="31"/>
      <c r="F257" s="31"/>
      <c r="G257" s="30"/>
    </row>
    <row r="258" spans="1:7" x14ac:dyDescent="0.2">
      <c r="A258" s="29"/>
      <c r="B258" s="29"/>
      <c r="C258" s="30"/>
      <c r="D258" s="30"/>
      <c r="E258" s="31"/>
      <c r="F258" s="31"/>
      <c r="G258" s="30"/>
    </row>
    <row r="259" spans="1:7" x14ac:dyDescent="0.2">
      <c r="A259" s="29"/>
      <c r="B259" s="29"/>
      <c r="C259" s="30"/>
      <c r="D259" s="30"/>
      <c r="E259" s="31"/>
      <c r="F259" s="31"/>
      <c r="G259" s="30"/>
    </row>
    <row r="260" spans="1:7" x14ac:dyDescent="0.2">
      <c r="A260" s="29"/>
      <c r="B260" s="29"/>
      <c r="C260" s="30"/>
      <c r="D260" s="30"/>
      <c r="E260" s="31"/>
      <c r="F260" s="31"/>
      <c r="G260" s="30"/>
    </row>
    <row r="261" spans="1:7" x14ac:dyDescent="0.2">
      <c r="A261" s="29"/>
      <c r="B261" s="29"/>
      <c r="C261" s="30"/>
      <c r="D261" s="30"/>
      <c r="E261" s="31"/>
      <c r="F261" s="31"/>
      <c r="G261" s="30"/>
    </row>
    <row r="262" spans="1:7" x14ac:dyDescent="0.2">
      <c r="A262" s="29"/>
      <c r="B262" s="29"/>
      <c r="C262" s="30"/>
      <c r="D262" s="30"/>
      <c r="E262" s="31"/>
      <c r="F262" s="31"/>
      <c r="G262" s="30"/>
    </row>
    <row r="263" spans="1:7" x14ac:dyDescent="0.2">
      <c r="A263" s="29"/>
      <c r="B263" s="29"/>
      <c r="C263" s="30"/>
      <c r="D263" s="30"/>
      <c r="E263" s="31"/>
      <c r="F263" s="31"/>
      <c r="G263" s="30"/>
    </row>
    <row r="264" spans="1:7" x14ac:dyDescent="0.2">
      <c r="A264" s="29"/>
      <c r="B264" s="29"/>
      <c r="C264" s="30"/>
      <c r="D264" s="30"/>
      <c r="E264" s="31"/>
      <c r="F264" s="31"/>
      <c r="G264" s="30"/>
    </row>
    <row r="265" spans="1:7" x14ac:dyDescent="0.2">
      <c r="A265" s="29"/>
      <c r="B265" s="29"/>
      <c r="C265" s="30"/>
      <c r="D265" s="30"/>
      <c r="E265" s="31"/>
      <c r="F265" s="31"/>
      <c r="G265" s="30"/>
    </row>
    <row r="266" spans="1:7" x14ac:dyDescent="0.2">
      <c r="A266" s="29"/>
      <c r="B266" s="29"/>
      <c r="C266" s="30"/>
      <c r="D266" s="30"/>
      <c r="E266" s="31"/>
      <c r="F266" s="31"/>
      <c r="G266" s="30"/>
    </row>
    <row r="267" spans="1:7" x14ac:dyDescent="0.2">
      <c r="A267" s="29"/>
      <c r="B267" s="29"/>
      <c r="C267" s="30"/>
      <c r="D267" s="30"/>
      <c r="E267" s="31"/>
      <c r="F267" s="31"/>
      <c r="G267" s="30"/>
    </row>
    <row r="268" spans="1:7" x14ac:dyDescent="0.2">
      <c r="A268" s="29"/>
      <c r="B268" s="29"/>
      <c r="C268" s="30"/>
      <c r="D268" s="30"/>
      <c r="E268" s="31"/>
      <c r="F268" s="31"/>
      <c r="G268" s="30"/>
    </row>
    <row r="269" spans="1:7" x14ac:dyDescent="0.2">
      <c r="A269" s="29"/>
      <c r="B269" s="29"/>
      <c r="C269" s="30"/>
      <c r="D269" s="30"/>
      <c r="E269" s="31"/>
      <c r="F269" s="31"/>
      <c r="G269" s="30"/>
    </row>
    <row r="270" spans="1:7" x14ac:dyDescent="0.2">
      <c r="A270" s="29"/>
      <c r="B270" s="29"/>
      <c r="C270" s="30"/>
      <c r="D270" s="30"/>
      <c r="E270" s="31"/>
      <c r="F270" s="31"/>
      <c r="G270" s="30"/>
    </row>
    <row r="271" spans="1:7" x14ac:dyDescent="0.2">
      <c r="A271" s="29"/>
      <c r="B271" s="29"/>
      <c r="C271" s="30"/>
      <c r="D271" s="30"/>
      <c r="E271" s="31"/>
      <c r="F271" s="31"/>
      <c r="G271" s="30"/>
    </row>
    <row r="272" spans="1:7" x14ac:dyDescent="0.2">
      <c r="A272" s="29"/>
      <c r="B272" s="29"/>
      <c r="C272" s="30"/>
      <c r="D272" s="30"/>
      <c r="E272" s="31"/>
      <c r="F272" s="31"/>
      <c r="G272" s="30"/>
    </row>
    <row r="273" spans="1:7" x14ac:dyDescent="0.2">
      <c r="A273" s="29"/>
      <c r="B273" s="29"/>
      <c r="C273" s="30"/>
      <c r="D273" s="30"/>
      <c r="E273" s="31"/>
      <c r="F273" s="31"/>
      <c r="G273" s="30"/>
    </row>
    <row r="274" spans="1:7" x14ac:dyDescent="0.2">
      <c r="A274" s="29"/>
      <c r="B274" s="29"/>
      <c r="C274" s="30"/>
      <c r="D274" s="30"/>
      <c r="E274" s="31"/>
      <c r="F274" s="31"/>
      <c r="G274" s="30"/>
    </row>
    <row r="275" spans="1:7" x14ac:dyDescent="0.2">
      <c r="A275" s="29"/>
      <c r="B275" s="29"/>
      <c r="C275" s="30"/>
      <c r="D275" s="30"/>
      <c r="E275" s="31"/>
      <c r="F275" s="31"/>
      <c r="G275" s="30"/>
    </row>
    <row r="276" spans="1:7" x14ac:dyDescent="0.2">
      <c r="A276" s="29"/>
      <c r="B276" s="29"/>
      <c r="C276" s="30"/>
      <c r="D276" s="30"/>
      <c r="E276" s="31"/>
      <c r="F276" s="31"/>
      <c r="G276" s="30"/>
    </row>
    <row r="277" spans="1:7" x14ac:dyDescent="0.2">
      <c r="A277" s="29"/>
      <c r="B277" s="29"/>
      <c r="C277" s="30"/>
      <c r="D277" s="30"/>
      <c r="E277" s="31"/>
      <c r="F277" s="31"/>
      <c r="G277" s="30"/>
    </row>
    <row r="278" spans="1:7" x14ac:dyDescent="0.2">
      <c r="A278" s="29"/>
      <c r="B278" s="29"/>
      <c r="C278" s="30"/>
      <c r="D278" s="30"/>
      <c r="E278" s="31"/>
      <c r="F278" s="31"/>
      <c r="G278" s="30"/>
    </row>
    <row r="279" spans="1:7" x14ac:dyDescent="0.2">
      <c r="A279" s="29"/>
      <c r="B279" s="29"/>
      <c r="C279" s="30"/>
      <c r="D279" s="30"/>
      <c r="E279" s="31"/>
      <c r="F279" s="31"/>
      <c r="G279" s="30"/>
    </row>
    <row r="280" spans="1:7" x14ac:dyDescent="0.2">
      <c r="A280" s="29"/>
      <c r="B280" s="29"/>
      <c r="C280" s="30"/>
      <c r="D280" s="30"/>
      <c r="E280" s="31"/>
      <c r="F280" s="31"/>
      <c r="G280" s="30"/>
    </row>
    <row r="281" spans="1:7" x14ac:dyDescent="0.2">
      <c r="A281" s="29"/>
      <c r="B281" s="29"/>
      <c r="C281" s="30"/>
      <c r="D281" s="30"/>
      <c r="E281" s="31"/>
      <c r="F281" s="31"/>
      <c r="G281" s="30"/>
    </row>
    <row r="282" spans="1:7" x14ac:dyDescent="0.2">
      <c r="A282" s="29"/>
      <c r="B282" s="29"/>
      <c r="C282" s="30"/>
      <c r="D282" s="30"/>
      <c r="E282" s="31"/>
      <c r="F282" s="31"/>
      <c r="G282" s="30"/>
    </row>
    <row r="283" spans="1:7" x14ac:dyDescent="0.2">
      <c r="A283" s="29"/>
      <c r="B283" s="29"/>
      <c r="C283" s="30"/>
      <c r="D283" s="30"/>
      <c r="E283" s="31"/>
      <c r="F283" s="31"/>
      <c r="G283" s="30"/>
    </row>
    <row r="284" spans="1:7" x14ac:dyDescent="0.2">
      <c r="A284" s="29"/>
      <c r="B284" s="29"/>
      <c r="C284" s="30"/>
      <c r="D284" s="30"/>
      <c r="E284" s="31"/>
      <c r="F284" s="31"/>
      <c r="G284" s="30"/>
    </row>
    <row r="285" spans="1:7" x14ac:dyDescent="0.2">
      <c r="A285" s="29"/>
      <c r="B285" s="29"/>
      <c r="C285" s="30"/>
      <c r="D285" s="30"/>
      <c r="E285" s="31"/>
      <c r="F285" s="31"/>
      <c r="G285" s="30"/>
    </row>
    <row r="286" spans="1:7" x14ac:dyDescent="0.2">
      <c r="A286" s="29"/>
      <c r="B286" s="29"/>
      <c r="C286" s="30"/>
      <c r="D286" s="30"/>
      <c r="E286" s="31"/>
      <c r="F286" s="31"/>
      <c r="G286" s="30"/>
    </row>
    <row r="287" spans="1:7" x14ac:dyDescent="0.2">
      <c r="A287" s="29"/>
      <c r="B287" s="29"/>
      <c r="C287" s="30"/>
      <c r="D287" s="30"/>
      <c r="E287" s="31"/>
      <c r="F287" s="31"/>
      <c r="G287" s="30"/>
    </row>
    <row r="288" spans="1:7" x14ac:dyDescent="0.2">
      <c r="A288" s="29"/>
      <c r="B288" s="29"/>
      <c r="C288" s="30"/>
      <c r="D288" s="30"/>
      <c r="E288" s="31"/>
      <c r="F288" s="31"/>
      <c r="G288" s="30"/>
    </row>
    <row r="289" spans="1:7" x14ac:dyDescent="0.2">
      <c r="A289" s="29"/>
      <c r="B289" s="29"/>
      <c r="C289" s="30"/>
      <c r="D289" s="30"/>
      <c r="E289" s="31"/>
      <c r="F289" s="31"/>
      <c r="G289" s="30"/>
    </row>
    <row r="290" spans="1:7" x14ac:dyDescent="0.2">
      <c r="A290" s="29"/>
      <c r="B290" s="29"/>
      <c r="C290" s="30"/>
      <c r="D290" s="30"/>
      <c r="E290" s="31"/>
      <c r="F290" s="31"/>
      <c r="G290" s="30"/>
    </row>
    <row r="291" spans="1:7" x14ac:dyDescent="0.2">
      <c r="A291" s="29"/>
      <c r="B291" s="29"/>
      <c r="C291" s="30"/>
      <c r="D291" s="30"/>
      <c r="E291" s="31"/>
      <c r="F291" s="31"/>
      <c r="G291" s="30"/>
    </row>
    <row r="292" spans="1:7" x14ac:dyDescent="0.2">
      <c r="A292" s="29"/>
      <c r="B292" s="29"/>
      <c r="C292" s="30"/>
      <c r="D292" s="30"/>
      <c r="E292" s="31"/>
      <c r="F292" s="31"/>
      <c r="G292" s="30"/>
    </row>
    <row r="293" spans="1:7" x14ac:dyDescent="0.2">
      <c r="A293" s="29"/>
      <c r="B293" s="29"/>
      <c r="C293" s="30"/>
      <c r="D293" s="30"/>
      <c r="E293" s="31"/>
      <c r="F293" s="31"/>
      <c r="G293" s="30"/>
    </row>
    <row r="294" spans="1:7" x14ac:dyDescent="0.2">
      <c r="A294" s="29"/>
      <c r="B294" s="29"/>
      <c r="C294" s="30"/>
      <c r="D294" s="30"/>
      <c r="E294" s="31"/>
      <c r="F294" s="31"/>
      <c r="G294" s="30"/>
    </row>
    <row r="295" spans="1:7" x14ac:dyDescent="0.2">
      <c r="A295" s="29"/>
      <c r="B295" s="29"/>
      <c r="C295" s="30"/>
      <c r="D295" s="30"/>
      <c r="E295" s="31"/>
      <c r="F295" s="31"/>
      <c r="G295" s="30"/>
    </row>
    <row r="296" spans="1:7" x14ac:dyDescent="0.2">
      <c r="A296" s="29"/>
      <c r="B296" s="29"/>
      <c r="C296" s="30"/>
      <c r="D296" s="30"/>
      <c r="E296" s="31"/>
      <c r="F296" s="31"/>
      <c r="G296" s="30"/>
    </row>
    <row r="297" spans="1:7" x14ac:dyDescent="0.2">
      <c r="A297" s="29"/>
      <c r="B297" s="29"/>
      <c r="C297" s="30"/>
      <c r="D297" s="30"/>
      <c r="E297" s="31"/>
      <c r="F297" s="31"/>
      <c r="G297" s="30"/>
    </row>
    <row r="298" spans="1:7" x14ac:dyDescent="0.2">
      <c r="A298" s="29"/>
      <c r="B298" s="29"/>
      <c r="C298" s="30"/>
      <c r="D298" s="30"/>
      <c r="E298" s="31"/>
      <c r="F298" s="31"/>
      <c r="G298" s="30"/>
    </row>
    <row r="299" spans="1:7" x14ac:dyDescent="0.2">
      <c r="A299" s="29"/>
      <c r="B299" s="29"/>
      <c r="C299" s="30"/>
      <c r="D299" s="30"/>
      <c r="E299" s="31"/>
      <c r="F299" s="31"/>
      <c r="G299" s="30"/>
    </row>
    <row r="300" spans="1:7" x14ac:dyDescent="0.2">
      <c r="A300" s="29"/>
      <c r="B300" s="29"/>
      <c r="C300" s="30"/>
      <c r="D300" s="30"/>
      <c r="E300" s="31"/>
      <c r="F300" s="31"/>
      <c r="G300" s="30"/>
    </row>
    <row r="301" spans="1:7" x14ac:dyDescent="0.2">
      <c r="A301" s="29"/>
      <c r="B301" s="29"/>
      <c r="C301" s="30"/>
      <c r="D301" s="30"/>
      <c r="E301" s="31"/>
      <c r="F301" s="31"/>
      <c r="G301" s="30"/>
    </row>
    <row r="302" spans="1:7" x14ac:dyDescent="0.2">
      <c r="A302" s="29"/>
      <c r="B302" s="29"/>
      <c r="C302" s="30"/>
      <c r="D302" s="30"/>
      <c r="E302" s="31"/>
      <c r="F302" s="31"/>
      <c r="G302" s="30"/>
    </row>
    <row r="303" spans="1:7" x14ac:dyDescent="0.2">
      <c r="A303" s="29"/>
      <c r="B303" s="29"/>
      <c r="C303" s="30"/>
      <c r="D303" s="30"/>
      <c r="E303" s="31"/>
      <c r="F303" s="31"/>
      <c r="G303" s="30"/>
    </row>
    <row r="304" spans="1:7" x14ac:dyDescent="0.2">
      <c r="A304" s="29"/>
      <c r="B304" s="29"/>
      <c r="C304" s="30"/>
      <c r="D304" s="30"/>
      <c r="E304" s="31"/>
      <c r="F304" s="31"/>
      <c r="G304" s="30"/>
    </row>
    <row r="305" spans="1:7" x14ac:dyDescent="0.2">
      <c r="A305" s="29"/>
      <c r="B305" s="29"/>
      <c r="C305" s="30"/>
      <c r="D305" s="30"/>
      <c r="E305" s="31"/>
      <c r="F305" s="31"/>
      <c r="G305" s="30"/>
    </row>
    <row r="306" spans="1:7" x14ac:dyDescent="0.2">
      <c r="A306" s="29"/>
      <c r="B306" s="29"/>
      <c r="C306" s="30"/>
      <c r="D306" s="30"/>
      <c r="E306" s="31"/>
      <c r="F306" s="31"/>
      <c r="G306" s="30"/>
    </row>
    <row r="307" spans="1:7" x14ac:dyDescent="0.2">
      <c r="A307" s="29"/>
      <c r="B307" s="29"/>
      <c r="C307" s="30"/>
      <c r="D307" s="30"/>
      <c r="E307" s="31"/>
      <c r="F307" s="31"/>
      <c r="G307" s="30"/>
    </row>
    <row r="308" spans="1:7" x14ac:dyDescent="0.2">
      <c r="A308" s="29"/>
      <c r="B308" s="29"/>
      <c r="C308" s="30"/>
      <c r="D308" s="30"/>
      <c r="E308" s="31"/>
      <c r="F308" s="31"/>
      <c r="G308" s="30"/>
    </row>
    <row r="309" spans="1:7" x14ac:dyDescent="0.2">
      <c r="A309" s="29"/>
      <c r="B309" s="29"/>
      <c r="C309" s="30"/>
      <c r="D309" s="30"/>
      <c r="E309" s="31"/>
      <c r="F309" s="31"/>
      <c r="G309" s="30"/>
    </row>
    <row r="310" spans="1:7" x14ac:dyDescent="0.2">
      <c r="A310" s="29"/>
      <c r="B310" s="29"/>
      <c r="C310" s="30"/>
      <c r="D310" s="30"/>
      <c r="E310" s="31"/>
      <c r="F310" s="31"/>
      <c r="G310" s="30"/>
    </row>
    <row r="311" spans="1:7" x14ac:dyDescent="0.2">
      <c r="A311" s="29"/>
      <c r="B311" s="29"/>
      <c r="C311" s="30"/>
      <c r="D311" s="30"/>
      <c r="E311" s="31"/>
      <c r="F311" s="31"/>
      <c r="G311" s="30"/>
    </row>
    <row r="312" spans="1:7" x14ac:dyDescent="0.2">
      <c r="A312" s="29"/>
      <c r="B312" s="29"/>
      <c r="C312" s="30"/>
      <c r="D312" s="30"/>
      <c r="E312" s="31"/>
      <c r="F312" s="31"/>
      <c r="G312" s="30"/>
    </row>
    <row r="313" spans="1:7" x14ac:dyDescent="0.2">
      <c r="A313" s="29"/>
      <c r="B313" s="29"/>
      <c r="C313" s="30"/>
      <c r="D313" s="30"/>
      <c r="E313" s="31"/>
      <c r="F313" s="31"/>
      <c r="G313" s="30"/>
    </row>
    <row r="314" spans="1:7" x14ac:dyDescent="0.2">
      <c r="A314" s="29"/>
      <c r="B314" s="29"/>
      <c r="C314" s="30"/>
      <c r="D314" s="30"/>
      <c r="E314" s="31"/>
      <c r="F314" s="31"/>
      <c r="G314" s="30"/>
    </row>
    <row r="315" spans="1:7" x14ac:dyDescent="0.2">
      <c r="A315" s="29"/>
      <c r="B315" s="29"/>
      <c r="C315" s="30"/>
      <c r="D315" s="30"/>
      <c r="E315" s="31"/>
      <c r="F315" s="31"/>
      <c r="G315" s="30"/>
    </row>
    <row r="316" spans="1:7" x14ac:dyDescent="0.2">
      <c r="A316" s="29"/>
      <c r="B316" s="29"/>
      <c r="C316" s="30"/>
      <c r="D316" s="30"/>
      <c r="E316" s="31"/>
      <c r="F316" s="31"/>
      <c r="G316" s="30"/>
    </row>
    <row r="317" spans="1:7" x14ac:dyDescent="0.2">
      <c r="A317" s="29"/>
      <c r="B317" s="29"/>
      <c r="C317" s="30"/>
      <c r="D317" s="30"/>
      <c r="E317" s="31"/>
      <c r="F317" s="31"/>
      <c r="G317" s="30"/>
    </row>
    <row r="318" spans="1:7" x14ac:dyDescent="0.2">
      <c r="A318" s="29"/>
      <c r="B318" s="29"/>
      <c r="C318" s="30"/>
      <c r="D318" s="30"/>
      <c r="E318" s="31"/>
      <c r="F318" s="31"/>
      <c r="G318" s="30"/>
    </row>
    <row r="319" spans="1:7" x14ac:dyDescent="0.2">
      <c r="A319" s="29"/>
      <c r="B319" s="29"/>
      <c r="C319" s="30"/>
      <c r="D319" s="30"/>
      <c r="E319" s="31"/>
      <c r="F319" s="31"/>
      <c r="G319" s="30"/>
    </row>
    <row r="320" spans="1:7" x14ac:dyDescent="0.2">
      <c r="A320" s="29"/>
      <c r="B320" s="29"/>
      <c r="C320" s="30"/>
      <c r="D320" s="30"/>
      <c r="E320" s="31"/>
      <c r="F320" s="31"/>
      <c r="G320" s="30"/>
    </row>
    <row r="321" spans="1:7" x14ac:dyDescent="0.2">
      <c r="A321" s="29"/>
      <c r="B321" s="29"/>
      <c r="C321" s="30"/>
      <c r="D321" s="30"/>
      <c r="E321" s="31"/>
      <c r="F321" s="31"/>
      <c r="G321" s="30"/>
    </row>
    <row r="322" spans="1:7" x14ac:dyDescent="0.2">
      <c r="A322" s="29"/>
      <c r="B322" s="29"/>
      <c r="C322" s="30"/>
      <c r="D322" s="30"/>
      <c r="E322" s="31"/>
      <c r="F322" s="31"/>
      <c r="G322" s="30"/>
    </row>
    <row r="323" spans="1:7" x14ac:dyDescent="0.2">
      <c r="A323" s="29"/>
      <c r="B323" s="29"/>
      <c r="C323" s="30"/>
      <c r="D323" s="30"/>
      <c r="E323" s="31"/>
      <c r="F323" s="31"/>
      <c r="G323" s="30"/>
    </row>
    <row r="324" spans="1:7" x14ac:dyDescent="0.2">
      <c r="A324" s="29"/>
      <c r="B324" s="29"/>
      <c r="C324" s="30"/>
      <c r="D324" s="30"/>
      <c r="E324" s="31"/>
      <c r="F324" s="31"/>
      <c r="G324" s="30"/>
    </row>
    <row r="325" spans="1:7" x14ac:dyDescent="0.2">
      <c r="A325" s="29"/>
      <c r="B325" s="29"/>
      <c r="C325" s="30"/>
      <c r="D325" s="30"/>
      <c r="E325" s="31"/>
      <c r="F325" s="31"/>
      <c r="G325" s="30"/>
    </row>
    <row r="326" spans="1:7" x14ac:dyDescent="0.2">
      <c r="A326" s="29"/>
      <c r="B326" s="29"/>
      <c r="C326" s="30"/>
      <c r="D326" s="30"/>
      <c r="E326" s="31"/>
      <c r="F326" s="31"/>
      <c r="G326" s="30"/>
    </row>
    <row r="327" spans="1:7" x14ac:dyDescent="0.2">
      <c r="A327" s="29"/>
      <c r="B327" s="29"/>
      <c r="C327" s="30"/>
      <c r="D327" s="30"/>
      <c r="E327" s="31"/>
      <c r="F327" s="31"/>
      <c r="G327" s="30"/>
    </row>
    <row r="328" spans="1:7" x14ac:dyDescent="0.2">
      <c r="A328" s="29"/>
      <c r="B328" s="29"/>
      <c r="C328" s="30"/>
      <c r="D328" s="30"/>
      <c r="E328" s="31"/>
      <c r="F328" s="31"/>
      <c r="G328" s="30"/>
    </row>
    <row r="329" spans="1:7" x14ac:dyDescent="0.2">
      <c r="A329" s="29"/>
      <c r="B329" s="29"/>
      <c r="C329" s="30"/>
      <c r="D329" s="30"/>
      <c r="E329" s="31"/>
      <c r="F329" s="31"/>
      <c r="G329" s="30"/>
    </row>
    <row r="330" spans="1:7" x14ac:dyDescent="0.2">
      <c r="A330" s="29"/>
      <c r="B330" s="29"/>
      <c r="C330" s="30"/>
      <c r="D330" s="30"/>
      <c r="E330" s="31"/>
      <c r="F330" s="31"/>
      <c r="G330" s="30"/>
    </row>
    <row r="331" spans="1:7" x14ac:dyDescent="0.2">
      <c r="A331" s="29"/>
      <c r="B331" s="29"/>
      <c r="C331" s="30"/>
      <c r="D331" s="30"/>
      <c r="E331" s="31"/>
      <c r="F331" s="31"/>
      <c r="G331" s="30"/>
    </row>
    <row r="332" spans="1:7" x14ac:dyDescent="0.2">
      <c r="A332" s="29"/>
      <c r="B332" s="29"/>
      <c r="C332" s="30"/>
      <c r="D332" s="30"/>
      <c r="E332" s="31"/>
      <c r="F332" s="31"/>
      <c r="G332" s="30"/>
    </row>
    <row r="333" spans="1:7" x14ac:dyDescent="0.2">
      <c r="A333" s="29"/>
      <c r="B333" s="29"/>
      <c r="C333" s="30"/>
      <c r="D333" s="30"/>
      <c r="E333" s="31"/>
      <c r="F333" s="31"/>
      <c r="G333" s="30"/>
    </row>
    <row r="334" spans="1:7" x14ac:dyDescent="0.2">
      <c r="A334" s="29"/>
      <c r="B334" s="29"/>
      <c r="C334" s="30"/>
      <c r="D334" s="30"/>
      <c r="E334" s="31"/>
      <c r="F334" s="31"/>
      <c r="G334" s="30"/>
    </row>
    <row r="335" spans="1:7" x14ac:dyDescent="0.2">
      <c r="A335" s="29"/>
      <c r="B335" s="29"/>
      <c r="C335" s="30"/>
      <c r="D335" s="30"/>
      <c r="E335" s="31"/>
      <c r="F335" s="31"/>
      <c r="G335" s="30"/>
    </row>
    <row r="336" spans="1:7" x14ac:dyDescent="0.2">
      <c r="A336" s="29"/>
      <c r="B336" s="29"/>
      <c r="C336" s="30"/>
      <c r="D336" s="30"/>
      <c r="E336" s="31"/>
      <c r="F336" s="31"/>
      <c r="G336" s="30"/>
    </row>
    <row r="337" spans="1:7" x14ac:dyDescent="0.2">
      <c r="A337" s="29"/>
      <c r="B337" s="29"/>
      <c r="C337" s="30"/>
      <c r="D337" s="30"/>
      <c r="E337" s="31"/>
      <c r="F337" s="31"/>
      <c r="G337" s="30"/>
    </row>
    <row r="338" spans="1:7" x14ac:dyDescent="0.2">
      <c r="A338" s="29"/>
      <c r="B338" s="29"/>
      <c r="C338" s="30"/>
      <c r="D338" s="30"/>
      <c r="E338" s="31"/>
      <c r="F338" s="31"/>
      <c r="G338" s="30"/>
    </row>
    <row r="339" spans="1:7" x14ac:dyDescent="0.2">
      <c r="A339" s="29"/>
      <c r="B339" s="29"/>
      <c r="C339" s="30"/>
      <c r="D339" s="30"/>
      <c r="E339" s="31"/>
      <c r="F339" s="31"/>
      <c r="G339" s="30"/>
    </row>
    <row r="340" spans="1:7" x14ac:dyDescent="0.2">
      <c r="A340" s="29"/>
      <c r="B340" s="29"/>
      <c r="C340" s="30"/>
      <c r="D340" s="30"/>
      <c r="E340" s="31"/>
      <c r="F340" s="31"/>
      <c r="G340" s="30"/>
    </row>
    <row r="341" spans="1:7" x14ac:dyDescent="0.2">
      <c r="A341" s="29"/>
      <c r="B341" s="29"/>
      <c r="C341" s="30"/>
      <c r="D341" s="30"/>
      <c r="E341" s="31"/>
      <c r="F341" s="31"/>
      <c r="G341" s="30"/>
    </row>
    <row r="342" spans="1:7" x14ac:dyDescent="0.2">
      <c r="A342" s="29"/>
      <c r="B342" s="29"/>
      <c r="C342" s="30"/>
      <c r="D342" s="30"/>
      <c r="E342" s="31"/>
      <c r="F342" s="31"/>
      <c r="G342" s="30"/>
    </row>
    <row r="343" spans="1:7" x14ac:dyDescent="0.2">
      <c r="A343" s="29"/>
      <c r="B343" s="29"/>
      <c r="C343" s="30"/>
      <c r="D343" s="30"/>
      <c r="E343" s="31"/>
      <c r="F343" s="31"/>
      <c r="G343" s="30"/>
    </row>
    <row r="344" spans="1:7" x14ac:dyDescent="0.2">
      <c r="A344" s="29"/>
      <c r="B344" s="29"/>
      <c r="C344" s="30"/>
      <c r="D344" s="30"/>
      <c r="E344" s="31"/>
      <c r="F344" s="31"/>
      <c r="G344" s="30"/>
    </row>
    <row r="345" spans="1:7" x14ac:dyDescent="0.2">
      <c r="A345" s="29"/>
      <c r="B345" s="29"/>
      <c r="C345" s="30"/>
      <c r="D345" s="30"/>
      <c r="E345" s="31"/>
      <c r="F345" s="31"/>
      <c r="G345" s="30"/>
    </row>
    <row r="346" spans="1:7" x14ac:dyDescent="0.2">
      <c r="A346" s="29"/>
      <c r="B346" s="29"/>
      <c r="C346" s="30"/>
      <c r="D346" s="30"/>
      <c r="E346" s="31"/>
      <c r="F346" s="31"/>
      <c r="G346" s="30"/>
    </row>
    <row r="347" spans="1:7" x14ac:dyDescent="0.2">
      <c r="A347" s="29"/>
      <c r="B347" s="29"/>
      <c r="C347" s="30"/>
      <c r="D347" s="30"/>
      <c r="E347" s="31"/>
      <c r="F347" s="31"/>
      <c r="G347" s="30"/>
    </row>
    <row r="348" spans="1:7" x14ac:dyDescent="0.2">
      <c r="A348" s="29"/>
      <c r="B348" s="29"/>
      <c r="C348" s="30"/>
      <c r="D348" s="30"/>
      <c r="E348" s="31"/>
      <c r="F348" s="31"/>
      <c r="G348" s="30"/>
    </row>
    <row r="349" spans="1:7" x14ac:dyDescent="0.2">
      <c r="A349" s="29"/>
      <c r="B349" s="29"/>
      <c r="C349" s="30"/>
      <c r="D349" s="30"/>
      <c r="E349" s="31"/>
      <c r="F349" s="31"/>
      <c r="G349" s="30"/>
    </row>
    <row r="350" spans="1:7" x14ac:dyDescent="0.2">
      <c r="A350" s="29"/>
      <c r="B350" s="29"/>
      <c r="C350" s="30"/>
      <c r="D350" s="30"/>
      <c r="E350" s="31"/>
      <c r="F350" s="31"/>
      <c r="G350" s="30"/>
    </row>
    <row r="351" spans="1:7" x14ac:dyDescent="0.2">
      <c r="A351" s="29"/>
      <c r="B351" s="29"/>
      <c r="C351" s="30"/>
      <c r="D351" s="30"/>
      <c r="E351" s="31"/>
      <c r="F351" s="31"/>
      <c r="G351" s="30"/>
    </row>
    <row r="352" spans="1:7" x14ac:dyDescent="0.2">
      <c r="A352" s="29"/>
      <c r="B352" s="29"/>
      <c r="C352" s="30"/>
      <c r="D352" s="30"/>
      <c r="E352" s="31"/>
      <c r="F352" s="31"/>
      <c r="G352" s="30"/>
    </row>
    <row r="353" spans="1:7" x14ac:dyDescent="0.2">
      <c r="A353" s="29"/>
      <c r="B353" s="29"/>
      <c r="C353" s="30"/>
      <c r="D353" s="30"/>
      <c r="E353" s="31"/>
      <c r="F353" s="31"/>
      <c r="G353" s="30"/>
    </row>
    <row r="354" spans="1:7" x14ac:dyDescent="0.2">
      <c r="A354" s="29"/>
      <c r="B354" s="29"/>
      <c r="C354" s="30"/>
      <c r="D354" s="30"/>
      <c r="E354" s="31"/>
      <c r="F354" s="31"/>
      <c r="G354" s="30"/>
    </row>
    <row r="355" spans="1:7" x14ac:dyDescent="0.2">
      <c r="A355" s="29"/>
      <c r="B355" s="29"/>
      <c r="C355" s="30"/>
      <c r="D355" s="30"/>
      <c r="E355" s="31"/>
      <c r="F355" s="31"/>
      <c r="G355" s="30"/>
    </row>
    <row r="356" spans="1:7" x14ac:dyDescent="0.2">
      <c r="A356" s="29"/>
      <c r="B356" s="29"/>
      <c r="C356" s="30"/>
      <c r="D356" s="30"/>
      <c r="E356" s="31"/>
      <c r="F356" s="31"/>
      <c r="G356" s="30"/>
    </row>
    <row r="357" spans="1:7" x14ac:dyDescent="0.2">
      <c r="A357" s="29"/>
      <c r="B357" s="29"/>
      <c r="C357" s="30"/>
      <c r="D357" s="30"/>
      <c r="E357" s="31"/>
      <c r="F357" s="31"/>
      <c r="G357" s="30"/>
    </row>
    <row r="358" spans="1:7" x14ac:dyDescent="0.2">
      <c r="A358" s="29"/>
      <c r="B358" s="29"/>
      <c r="C358" s="30"/>
      <c r="D358" s="30"/>
      <c r="E358" s="31"/>
      <c r="F358" s="31"/>
      <c r="G358" s="30"/>
    </row>
    <row r="359" spans="1:7" x14ac:dyDescent="0.2">
      <c r="A359" s="29"/>
      <c r="B359" s="29"/>
      <c r="C359" s="30"/>
      <c r="D359" s="30"/>
      <c r="E359" s="31"/>
      <c r="F359" s="31"/>
      <c r="G359" s="30"/>
    </row>
    <row r="360" spans="1:7" x14ac:dyDescent="0.2">
      <c r="A360" s="29"/>
      <c r="B360" s="29"/>
      <c r="C360" s="30"/>
      <c r="D360" s="30"/>
      <c r="E360" s="31"/>
      <c r="F360" s="31"/>
      <c r="G360" s="30"/>
    </row>
    <row r="361" spans="1:7" x14ac:dyDescent="0.2">
      <c r="A361" s="29"/>
      <c r="B361" s="29"/>
      <c r="C361" s="30"/>
      <c r="D361" s="30"/>
      <c r="E361" s="31"/>
      <c r="F361" s="31"/>
      <c r="G361" s="30"/>
    </row>
    <row r="362" spans="1:7" x14ac:dyDescent="0.2">
      <c r="A362" s="29"/>
      <c r="B362" s="29"/>
      <c r="C362" s="30"/>
      <c r="D362" s="30"/>
      <c r="E362" s="31"/>
      <c r="F362" s="31"/>
      <c r="G362" s="30"/>
    </row>
    <row r="363" spans="1:7" x14ac:dyDescent="0.2">
      <c r="A363" s="29"/>
      <c r="B363" s="29"/>
      <c r="C363" s="30"/>
      <c r="D363" s="30"/>
      <c r="E363" s="31"/>
      <c r="F363" s="31"/>
      <c r="G363" s="30"/>
    </row>
    <row r="364" spans="1:7" x14ac:dyDescent="0.2">
      <c r="A364" s="29"/>
      <c r="B364" s="29"/>
      <c r="C364" s="30"/>
      <c r="D364" s="30"/>
      <c r="E364" s="31"/>
      <c r="F364" s="31"/>
      <c r="G364" s="30"/>
    </row>
    <row r="365" spans="1:7" x14ac:dyDescent="0.2">
      <c r="A365" s="29"/>
      <c r="B365" s="29"/>
      <c r="C365" s="30"/>
      <c r="D365" s="30"/>
      <c r="E365" s="31"/>
      <c r="F365" s="31"/>
      <c r="G365" s="30"/>
    </row>
    <row r="366" spans="1:7" x14ac:dyDescent="0.2">
      <c r="A366" s="29"/>
      <c r="B366" s="29"/>
      <c r="C366" s="30"/>
      <c r="D366" s="30"/>
      <c r="E366" s="31"/>
      <c r="F366" s="31"/>
      <c r="G366" s="30"/>
    </row>
    <row r="367" spans="1:7" x14ac:dyDescent="0.2">
      <c r="A367" s="29"/>
      <c r="B367" s="29"/>
      <c r="C367" s="30"/>
      <c r="D367" s="30"/>
      <c r="E367" s="31"/>
      <c r="F367" s="31"/>
      <c r="G367" s="30"/>
    </row>
    <row r="368" spans="1:7" x14ac:dyDescent="0.2">
      <c r="A368" s="29"/>
      <c r="B368" s="29"/>
      <c r="C368" s="30"/>
      <c r="D368" s="30"/>
      <c r="E368" s="31"/>
      <c r="F368" s="31"/>
      <c r="G368" s="30"/>
    </row>
    <row r="369" spans="1:7" x14ac:dyDescent="0.2">
      <c r="A369" s="29"/>
      <c r="B369" s="29"/>
      <c r="C369" s="30"/>
      <c r="D369" s="30"/>
      <c r="E369" s="31"/>
      <c r="F369" s="31"/>
      <c r="G369" s="30"/>
    </row>
    <row r="370" spans="1:7" x14ac:dyDescent="0.2">
      <c r="A370" s="29"/>
      <c r="B370" s="29"/>
      <c r="C370" s="30"/>
      <c r="D370" s="30"/>
      <c r="E370" s="31"/>
      <c r="F370" s="31"/>
      <c r="G370" s="30"/>
    </row>
    <row r="371" spans="1:7" x14ac:dyDescent="0.2">
      <c r="A371" s="29"/>
      <c r="B371" s="29"/>
      <c r="C371" s="30"/>
      <c r="D371" s="30"/>
      <c r="E371" s="31"/>
      <c r="F371" s="31"/>
      <c r="G371" s="30"/>
    </row>
    <row r="372" spans="1:7" x14ac:dyDescent="0.2">
      <c r="A372" s="29"/>
      <c r="B372" s="29"/>
      <c r="C372" s="30"/>
      <c r="D372" s="30"/>
      <c r="E372" s="31"/>
      <c r="F372" s="31"/>
      <c r="G372" s="30"/>
    </row>
    <row r="373" spans="1:7" x14ac:dyDescent="0.2">
      <c r="A373" s="29"/>
      <c r="B373" s="29"/>
      <c r="C373" s="30"/>
      <c r="D373" s="30"/>
      <c r="E373" s="31"/>
      <c r="F373" s="31"/>
      <c r="G373" s="30"/>
    </row>
    <row r="374" spans="1:7" x14ac:dyDescent="0.2">
      <c r="A374" s="29"/>
      <c r="B374" s="29"/>
      <c r="C374" s="30"/>
      <c r="D374" s="30"/>
      <c r="E374" s="31"/>
      <c r="F374" s="31"/>
      <c r="G374" s="30"/>
    </row>
    <row r="375" spans="1:7" x14ac:dyDescent="0.2">
      <c r="A375" s="29"/>
      <c r="B375" s="29"/>
      <c r="C375" s="30"/>
      <c r="D375" s="30"/>
      <c r="E375" s="31"/>
      <c r="F375" s="31"/>
      <c r="G375" s="30"/>
    </row>
    <row r="376" spans="1:7" x14ac:dyDescent="0.2">
      <c r="A376" s="29"/>
      <c r="B376" s="29"/>
      <c r="C376" s="30"/>
      <c r="D376" s="30"/>
      <c r="E376" s="31"/>
      <c r="F376" s="31"/>
      <c r="G376" s="30"/>
    </row>
    <row r="377" spans="1:7" x14ac:dyDescent="0.2">
      <c r="A377" s="29"/>
      <c r="B377" s="29"/>
      <c r="C377" s="30"/>
      <c r="D377" s="30"/>
      <c r="E377" s="31"/>
      <c r="F377" s="31"/>
      <c r="G377" s="30"/>
    </row>
    <row r="378" spans="1:7" x14ac:dyDescent="0.2">
      <c r="A378" s="29"/>
      <c r="B378" s="29"/>
      <c r="C378" s="30"/>
      <c r="D378" s="30"/>
      <c r="E378" s="31"/>
      <c r="F378" s="31"/>
      <c r="G378" s="30"/>
    </row>
    <row r="379" spans="1:7" x14ac:dyDescent="0.2">
      <c r="A379" s="29"/>
      <c r="B379" s="29"/>
      <c r="C379" s="30"/>
      <c r="D379" s="30"/>
      <c r="E379" s="31"/>
      <c r="F379" s="31"/>
      <c r="G379" s="30"/>
    </row>
    <row r="380" spans="1:7" x14ac:dyDescent="0.2">
      <c r="A380" s="29"/>
      <c r="B380" s="29"/>
      <c r="C380" s="30"/>
      <c r="D380" s="30"/>
      <c r="E380" s="31"/>
      <c r="F380" s="31"/>
      <c r="G380" s="30"/>
    </row>
    <row r="381" spans="1:7" x14ac:dyDescent="0.2">
      <c r="A381" s="29"/>
      <c r="B381" s="29"/>
      <c r="C381" s="30"/>
      <c r="D381" s="30"/>
      <c r="E381" s="31"/>
      <c r="F381" s="31"/>
      <c r="G381" s="30"/>
    </row>
    <row r="382" spans="1:7" x14ac:dyDescent="0.2">
      <c r="A382" s="29"/>
      <c r="B382" s="29"/>
      <c r="C382" s="30"/>
      <c r="D382" s="30"/>
      <c r="E382" s="31"/>
      <c r="F382" s="31"/>
      <c r="G382" s="30"/>
    </row>
    <row r="383" spans="1:7" x14ac:dyDescent="0.2">
      <c r="A383" s="29"/>
      <c r="B383" s="29"/>
      <c r="C383" s="30"/>
      <c r="D383" s="30"/>
      <c r="E383" s="31"/>
      <c r="F383" s="31"/>
      <c r="G383" s="30"/>
    </row>
    <row r="384" spans="1:7" x14ac:dyDescent="0.2">
      <c r="A384" s="29"/>
      <c r="B384" s="29"/>
      <c r="C384" s="30"/>
      <c r="D384" s="30"/>
      <c r="E384" s="31"/>
      <c r="F384" s="31"/>
      <c r="G384" s="30"/>
    </row>
    <row r="385" spans="1:7" x14ac:dyDescent="0.2">
      <c r="A385" s="29"/>
      <c r="B385" s="29"/>
      <c r="C385" s="30"/>
      <c r="D385" s="30"/>
      <c r="E385" s="31"/>
      <c r="F385" s="31"/>
      <c r="G385" s="30"/>
    </row>
    <row r="386" spans="1:7" x14ac:dyDescent="0.2">
      <c r="A386" s="29"/>
      <c r="B386" s="29"/>
      <c r="C386" s="30"/>
      <c r="D386" s="30"/>
      <c r="E386" s="31"/>
      <c r="F386" s="31"/>
      <c r="G386" s="30"/>
    </row>
    <row r="387" spans="1:7" x14ac:dyDescent="0.2">
      <c r="A387" s="29"/>
      <c r="B387" s="29"/>
      <c r="C387" s="30"/>
      <c r="D387" s="30"/>
      <c r="E387" s="31"/>
      <c r="F387" s="31"/>
      <c r="G387" s="30"/>
    </row>
    <row r="388" spans="1:7" x14ac:dyDescent="0.2">
      <c r="A388" s="29"/>
      <c r="B388" s="29"/>
      <c r="C388" s="30"/>
      <c r="D388" s="30"/>
      <c r="E388" s="31"/>
      <c r="F388" s="31"/>
      <c r="G388" s="30"/>
    </row>
    <row r="389" spans="1:7" x14ac:dyDescent="0.2">
      <c r="A389" s="29"/>
      <c r="B389" s="29"/>
      <c r="C389" s="30"/>
      <c r="D389" s="30"/>
      <c r="E389" s="31"/>
      <c r="F389" s="31"/>
      <c r="G389" s="30"/>
    </row>
    <row r="390" spans="1:7" x14ac:dyDescent="0.2">
      <c r="A390" s="29"/>
      <c r="B390" s="29"/>
      <c r="C390" s="30"/>
      <c r="D390" s="30"/>
      <c r="E390" s="31"/>
      <c r="F390" s="31"/>
      <c r="G390" s="30"/>
    </row>
    <row r="391" spans="1:7" x14ac:dyDescent="0.2">
      <c r="A391" s="29"/>
      <c r="B391" s="29"/>
      <c r="C391" s="30"/>
      <c r="D391" s="30"/>
      <c r="E391" s="31"/>
      <c r="F391" s="31"/>
      <c r="G391" s="30"/>
    </row>
    <row r="392" spans="1:7" x14ac:dyDescent="0.2">
      <c r="A392" s="29"/>
      <c r="B392" s="29"/>
      <c r="C392" s="30"/>
      <c r="D392" s="30"/>
      <c r="E392" s="31"/>
      <c r="F392" s="31"/>
      <c r="G392" s="30"/>
    </row>
    <row r="393" spans="1:7" x14ac:dyDescent="0.2">
      <c r="A393" s="29"/>
      <c r="B393" s="29"/>
      <c r="C393" s="30"/>
      <c r="D393" s="30"/>
      <c r="E393" s="31"/>
      <c r="F393" s="31"/>
      <c r="G393" s="30"/>
    </row>
    <row r="394" spans="1:7" x14ac:dyDescent="0.2">
      <c r="A394" s="29"/>
      <c r="B394" s="29"/>
      <c r="C394" s="30"/>
      <c r="D394" s="30"/>
      <c r="E394" s="31"/>
      <c r="F394" s="31"/>
      <c r="G394" s="30"/>
    </row>
    <row r="395" spans="1:7" x14ac:dyDescent="0.2">
      <c r="A395" s="29"/>
      <c r="B395" s="29"/>
      <c r="C395" s="30"/>
      <c r="D395" s="30"/>
      <c r="E395" s="31"/>
      <c r="F395" s="31"/>
      <c r="G395" s="30"/>
    </row>
    <row r="396" spans="1:7" x14ac:dyDescent="0.2">
      <c r="A396" s="29"/>
      <c r="B396" s="29"/>
      <c r="C396" s="30"/>
      <c r="D396" s="30"/>
      <c r="E396" s="31"/>
      <c r="F396" s="31"/>
      <c r="G396" s="30"/>
    </row>
    <row r="397" spans="1:7" x14ac:dyDescent="0.2">
      <c r="A397" s="29"/>
      <c r="B397" s="29"/>
      <c r="C397" s="30"/>
      <c r="D397" s="30"/>
      <c r="E397" s="31"/>
      <c r="F397" s="31"/>
      <c r="G397" s="30"/>
    </row>
    <row r="398" spans="1:7" x14ac:dyDescent="0.2">
      <c r="A398" s="29"/>
      <c r="B398" s="29"/>
      <c r="C398" s="30"/>
      <c r="D398" s="30"/>
      <c r="E398" s="31"/>
      <c r="F398" s="31"/>
      <c r="G398" s="30"/>
    </row>
    <row r="399" spans="1:7" x14ac:dyDescent="0.2">
      <c r="A399" s="29"/>
      <c r="B399" s="29"/>
      <c r="C399" s="30"/>
      <c r="D399" s="30"/>
      <c r="E399" s="31"/>
      <c r="F399" s="31"/>
      <c r="G399" s="30"/>
    </row>
    <row r="400" spans="1:7" x14ac:dyDescent="0.2">
      <c r="A400" s="29"/>
      <c r="B400" s="29"/>
      <c r="C400" s="30"/>
      <c r="D400" s="30"/>
      <c r="E400" s="31"/>
      <c r="F400" s="31"/>
      <c r="G400" s="30"/>
    </row>
    <row r="401" spans="1:7" x14ac:dyDescent="0.2">
      <c r="A401" s="29"/>
      <c r="B401" s="29"/>
      <c r="C401" s="30"/>
      <c r="D401" s="30"/>
      <c r="E401" s="31"/>
      <c r="F401" s="31"/>
      <c r="G401" s="30"/>
    </row>
    <row r="402" spans="1:7" x14ac:dyDescent="0.2">
      <c r="A402" s="29"/>
      <c r="B402" s="29"/>
      <c r="C402" s="30"/>
      <c r="D402" s="30"/>
      <c r="E402" s="31"/>
      <c r="F402" s="31"/>
      <c r="G402" s="30"/>
    </row>
    <row r="403" spans="1:7" x14ac:dyDescent="0.2">
      <c r="A403" s="29"/>
      <c r="B403" s="29"/>
      <c r="C403" s="30"/>
      <c r="D403" s="30"/>
      <c r="E403" s="31"/>
      <c r="F403" s="31"/>
      <c r="G403" s="30"/>
    </row>
    <row r="404" spans="1:7" x14ac:dyDescent="0.2">
      <c r="A404" s="29"/>
      <c r="B404" s="29"/>
      <c r="C404" s="30"/>
      <c r="D404" s="30"/>
      <c r="E404" s="31"/>
      <c r="F404" s="31"/>
      <c r="G404" s="30"/>
    </row>
    <row r="405" spans="1:7" x14ac:dyDescent="0.2">
      <c r="A405" s="29"/>
      <c r="B405" s="29"/>
      <c r="C405" s="30"/>
      <c r="D405" s="30"/>
      <c r="E405" s="31"/>
      <c r="F405" s="31"/>
      <c r="G405" s="30"/>
    </row>
    <row r="406" spans="1:7" x14ac:dyDescent="0.2">
      <c r="A406" s="29"/>
      <c r="B406" s="29"/>
      <c r="C406" s="30"/>
      <c r="D406" s="30"/>
      <c r="E406" s="31"/>
      <c r="F406" s="31"/>
      <c r="G406" s="30"/>
    </row>
    <row r="407" spans="1:7" x14ac:dyDescent="0.2">
      <c r="A407" s="29"/>
      <c r="B407" s="29"/>
      <c r="C407" s="30"/>
      <c r="D407" s="30"/>
      <c r="E407" s="31"/>
      <c r="F407" s="31"/>
      <c r="G407" s="30"/>
    </row>
    <row r="408" spans="1:7" x14ac:dyDescent="0.2">
      <c r="A408" s="29"/>
      <c r="B408" s="29"/>
      <c r="C408" s="30"/>
      <c r="D408" s="30"/>
      <c r="E408" s="31"/>
      <c r="F408" s="31"/>
      <c r="G408" s="30"/>
    </row>
    <row r="409" spans="1:7" x14ac:dyDescent="0.2">
      <c r="A409" s="29"/>
      <c r="B409" s="29"/>
      <c r="C409" s="30"/>
      <c r="D409" s="30"/>
      <c r="E409" s="31"/>
      <c r="F409" s="31"/>
      <c r="G409" s="30"/>
    </row>
    <row r="410" spans="1:7" x14ac:dyDescent="0.2">
      <c r="A410" s="29"/>
      <c r="B410" s="29"/>
      <c r="C410" s="30"/>
      <c r="D410" s="30"/>
      <c r="E410" s="31"/>
      <c r="F410" s="31"/>
      <c r="G410" s="30"/>
    </row>
    <row r="411" spans="1:7" x14ac:dyDescent="0.2">
      <c r="A411" s="29"/>
      <c r="B411" s="29"/>
      <c r="C411" s="30"/>
      <c r="D411" s="30"/>
      <c r="E411" s="31"/>
      <c r="F411" s="31"/>
      <c r="G411" s="30"/>
    </row>
    <row r="412" spans="1:7" x14ac:dyDescent="0.2">
      <c r="A412" s="29"/>
      <c r="B412" s="29"/>
      <c r="C412" s="30"/>
      <c r="D412" s="30"/>
      <c r="E412" s="31"/>
      <c r="F412" s="31"/>
      <c r="G412" s="30"/>
    </row>
    <row r="413" spans="1:7" x14ac:dyDescent="0.2">
      <c r="A413" s="29"/>
      <c r="B413" s="29"/>
      <c r="C413" s="30"/>
      <c r="D413" s="30"/>
      <c r="E413" s="31"/>
      <c r="F413" s="31"/>
      <c r="G413" s="30"/>
    </row>
    <row r="414" spans="1:7" x14ac:dyDescent="0.2">
      <c r="A414" s="29"/>
      <c r="B414" s="29"/>
      <c r="C414" s="30"/>
      <c r="D414" s="30"/>
      <c r="E414" s="31"/>
      <c r="F414" s="31"/>
      <c r="G414" s="30"/>
    </row>
    <row r="415" spans="1:7" x14ac:dyDescent="0.2">
      <c r="A415" s="29"/>
      <c r="B415" s="29"/>
      <c r="C415" s="30"/>
      <c r="D415" s="30"/>
      <c r="E415" s="31"/>
      <c r="F415" s="31"/>
      <c r="G415" s="30"/>
    </row>
    <row r="416" spans="1:7" x14ac:dyDescent="0.2">
      <c r="A416" s="29"/>
      <c r="B416" s="29"/>
      <c r="C416" s="30"/>
      <c r="D416" s="30"/>
      <c r="E416" s="31"/>
      <c r="F416" s="31"/>
      <c r="G416" s="30"/>
    </row>
    <row r="417" spans="1:7" x14ac:dyDescent="0.2">
      <c r="A417" s="29"/>
      <c r="B417" s="29"/>
      <c r="C417" s="30"/>
      <c r="D417" s="30"/>
      <c r="E417" s="31"/>
      <c r="F417" s="31"/>
      <c r="G417" s="30"/>
    </row>
  </sheetData>
  <mergeCells count="80">
    <mergeCell ref="F1:G1"/>
    <mergeCell ref="A47:G47"/>
    <mergeCell ref="A76:G78"/>
    <mergeCell ref="A81:G82"/>
    <mergeCell ref="F45:G45"/>
    <mergeCell ref="A72:G73"/>
    <mergeCell ref="F71:G71"/>
    <mergeCell ref="F49:G49"/>
    <mergeCell ref="F75:G75"/>
    <mergeCell ref="F67:G67"/>
    <mergeCell ref="F63:G63"/>
    <mergeCell ref="F53:G53"/>
    <mergeCell ref="F58:G58"/>
    <mergeCell ref="F40:G40"/>
    <mergeCell ref="F46:G46"/>
    <mergeCell ref="A38:F38"/>
    <mergeCell ref="F165:G165"/>
    <mergeCell ref="F154:G154"/>
    <mergeCell ref="A157:E157"/>
    <mergeCell ref="F158:G158"/>
    <mergeCell ref="F161:G161"/>
    <mergeCell ref="A164:E164"/>
    <mergeCell ref="A155:G155"/>
    <mergeCell ref="F157:G157"/>
    <mergeCell ref="F164:G164"/>
    <mergeCell ref="F151:G151"/>
    <mergeCell ref="F143:G143"/>
    <mergeCell ref="F117:G117"/>
    <mergeCell ref="F104:G104"/>
    <mergeCell ref="F93:G93"/>
    <mergeCell ref="F97:G97"/>
    <mergeCell ref="F101:G101"/>
    <mergeCell ref="F146:G146"/>
    <mergeCell ref="A140:G141"/>
    <mergeCell ref="A144:G144"/>
    <mergeCell ref="F150:G150"/>
    <mergeCell ref="F121:G121"/>
    <mergeCell ref="A108:F115"/>
    <mergeCell ref="A94:G95"/>
    <mergeCell ref="A136:G137"/>
    <mergeCell ref="A131:G133"/>
    <mergeCell ref="A126:G128"/>
    <mergeCell ref="A150:E150"/>
    <mergeCell ref="F139:G139"/>
    <mergeCell ref="A14:C14"/>
    <mergeCell ref="F37:G37"/>
    <mergeCell ref="F18:G18"/>
    <mergeCell ref="F23:G23"/>
    <mergeCell ref="F27:G27"/>
    <mergeCell ref="A35:F35"/>
    <mergeCell ref="A32:F32"/>
    <mergeCell ref="F31:G31"/>
    <mergeCell ref="F34:G34"/>
    <mergeCell ref="A24:G25"/>
    <mergeCell ref="A28:G29"/>
    <mergeCell ref="F17:G17"/>
    <mergeCell ref="A19:G21"/>
    <mergeCell ref="A166:G167"/>
    <mergeCell ref="A41:G43"/>
    <mergeCell ref="A64:G65"/>
    <mergeCell ref="A98:G99"/>
    <mergeCell ref="A54:G56"/>
    <mergeCell ref="A59:G61"/>
    <mergeCell ref="A118:G119"/>
    <mergeCell ref="A122:G123"/>
    <mergeCell ref="A85:G87"/>
    <mergeCell ref="F84:G84"/>
    <mergeCell ref="F89:G89"/>
    <mergeCell ref="A152:G152"/>
    <mergeCell ref="A147:G148"/>
    <mergeCell ref="F135:G135"/>
    <mergeCell ref="F125:G125"/>
    <mergeCell ref="F130:G130"/>
    <mergeCell ref="A50:G51"/>
    <mergeCell ref="F80:G80"/>
    <mergeCell ref="F107:G107"/>
    <mergeCell ref="A90:G91"/>
    <mergeCell ref="A105:G105"/>
    <mergeCell ref="A102:G102"/>
    <mergeCell ref="A68:G69"/>
  </mergeCells>
  <pageMargins left="0.70866141732283472" right="0.70866141732283472" top="0.78740157480314965" bottom="0.78740157480314965" header="0.31496062992125984" footer="0.31496062992125984"/>
  <pageSetup paperSize="9" scale="66" firstPageNumber="19"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2" manualBreakCount="2">
    <brk id="57" max="6" man="1"/>
    <brk id="11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220"/>
  <sheetViews>
    <sheetView showGridLines="0" view="pageBreakPreview" zoomScaleNormal="100" zoomScaleSheetLayoutView="100" workbookViewId="0">
      <selection activeCell="F219" sqref="F219"/>
    </sheetView>
  </sheetViews>
  <sheetFormatPr defaultRowHeight="14.25" x14ac:dyDescent="0.2"/>
  <cols>
    <col min="1" max="1" width="8.5703125" style="53" customWidth="1"/>
    <col min="2" max="2" width="9.140625" style="53"/>
    <col min="3" max="3" width="58.7109375" style="47" customWidth="1"/>
    <col min="4" max="4" width="15.7109375" style="47" customWidth="1"/>
    <col min="5" max="5" width="15.7109375" style="45" customWidth="1"/>
    <col min="6" max="6" width="14.140625" style="45" customWidth="1"/>
    <col min="7" max="7" width="8.28515625" style="47" customWidth="1"/>
    <col min="8" max="9" width="10.42578125" style="46" customWidth="1"/>
    <col min="10" max="11" width="9.140625" style="47"/>
    <col min="12" max="12" width="13.28515625" style="47" customWidth="1"/>
    <col min="13" max="16384" width="9.140625" style="47"/>
  </cols>
  <sheetData>
    <row r="1" spans="1:38" ht="23.25" x14ac:dyDescent="0.35">
      <c r="A1" s="129" t="s">
        <v>158</v>
      </c>
      <c r="F1" s="422" t="s">
        <v>47</v>
      </c>
      <c r="G1" s="422"/>
    </row>
    <row r="3" spans="1:38" x14ac:dyDescent="0.2">
      <c r="A3" s="66" t="s">
        <v>1</v>
      </c>
      <c r="B3" s="66" t="s">
        <v>214</v>
      </c>
    </row>
    <row r="4" spans="1:38" x14ac:dyDescent="0.2">
      <c r="B4" s="66" t="s">
        <v>59</v>
      </c>
    </row>
    <row r="5" spans="1:38" s="50" customFormat="1" ht="15.75" thickBot="1" x14ac:dyDescent="0.3">
      <c r="A5" s="130"/>
      <c r="B5" s="131"/>
      <c r="E5" s="46"/>
      <c r="F5" s="46"/>
      <c r="G5" s="237" t="s">
        <v>6</v>
      </c>
      <c r="H5" s="46"/>
      <c r="I5" s="46"/>
    </row>
    <row r="6" spans="1:38" s="50" customFormat="1" ht="39.75" thickTop="1" thickBot="1" x14ac:dyDescent="0.25">
      <c r="A6" s="82" t="s">
        <v>2</v>
      </c>
      <c r="B6" s="83" t="s">
        <v>3</v>
      </c>
      <c r="C6" s="84" t="s">
        <v>4</v>
      </c>
      <c r="D6" s="85" t="s">
        <v>414</v>
      </c>
      <c r="E6" s="1" t="s">
        <v>823</v>
      </c>
      <c r="F6" s="85" t="s">
        <v>415</v>
      </c>
      <c r="G6" s="36" t="s">
        <v>5</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s="91" customFormat="1" ht="12.75" thickTop="1" thickBot="1" x14ac:dyDescent="0.25">
      <c r="A7" s="86">
        <v>1</v>
      </c>
      <c r="B7" s="87">
        <v>2</v>
      </c>
      <c r="C7" s="87">
        <v>3</v>
      </c>
      <c r="D7" s="88">
        <v>4</v>
      </c>
      <c r="E7" s="88">
        <v>5</v>
      </c>
      <c r="F7" s="88">
        <v>6</v>
      </c>
      <c r="G7" s="89" t="s">
        <v>824</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row>
    <row r="8" spans="1:38" ht="15" thickTop="1" x14ac:dyDescent="0.2">
      <c r="A8" s="107">
        <v>6172</v>
      </c>
      <c r="B8" s="108">
        <v>50</v>
      </c>
      <c r="C8" s="99" t="s">
        <v>385</v>
      </c>
      <c r="D8" s="134">
        <v>293826</v>
      </c>
      <c r="E8" s="42">
        <v>305155</v>
      </c>
      <c r="F8" s="42">
        <f>SUM(F17)</f>
        <v>336164</v>
      </c>
      <c r="G8" s="44">
        <f t="shared" ref="G8:G13" si="0">F8/D8*100</f>
        <v>114.40920817082218</v>
      </c>
    </row>
    <row r="9" spans="1:38" x14ac:dyDescent="0.2">
      <c r="A9" s="107">
        <v>6172</v>
      </c>
      <c r="B9" s="108">
        <v>51</v>
      </c>
      <c r="C9" s="112" t="s">
        <v>7</v>
      </c>
      <c r="D9" s="32">
        <v>60372</v>
      </c>
      <c r="E9" s="42">
        <v>66105</v>
      </c>
      <c r="F9" s="42">
        <f>SUM(F44)</f>
        <v>66649</v>
      </c>
      <c r="G9" s="44">
        <f t="shared" si="0"/>
        <v>110.39720400185516</v>
      </c>
    </row>
    <row r="10" spans="1:38" ht="28.5" x14ac:dyDescent="0.2">
      <c r="A10" s="232">
        <v>6172</v>
      </c>
      <c r="B10" s="233">
        <v>53</v>
      </c>
      <c r="C10" s="242" t="s">
        <v>386</v>
      </c>
      <c r="D10" s="110">
        <v>152</v>
      </c>
      <c r="E10" s="61">
        <v>172</v>
      </c>
      <c r="F10" s="61">
        <f>SUM(F204)</f>
        <v>160</v>
      </c>
      <c r="G10" s="111">
        <f t="shared" si="0"/>
        <v>105.26315789473684</v>
      </c>
    </row>
    <row r="11" spans="1:38" x14ac:dyDescent="0.2">
      <c r="A11" s="107">
        <v>6172</v>
      </c>
      <c r="B11" s="108">
        <v>54</v>
      </c>
      <c r="C11" s="112" t="s">
        <v>9</v>
      </c>
      <c r="D11" s="32">
        <v>1000</v>
      </c>
      <c r="E11" s="42">
        <v>1020</v>
      </c>
      <c r="F11" s="42">
        <f>SUM(F213)</f>
        <v>1000</v>
      </c>
      <c r="G11" s="44">
        <f t="shared" si="0"/>
        <v>100</v>
      </c>
    </row>
    <row r="12" spans="1:38" ht="29.25" thickBot="1" x14ac:dyDescent="0.25">
      <c r="A12" s="232">
        <v>6330</v>
      </c>
      <c r="B12" s="233">
        <v>53</v>
      </c>
      <c r="C12" s="242" t="s">
        <v>386</v>
      </c>
      <c r="D12" s="110">
        <v>8919</v>
      </c>
      <c r="E12" s="61">
        <v>9292</v>
      </c>
      <c r="F12" s="61">
        <f>SUM(F217)</f>
        <v>9778</v>
      </c>
      <c r="G12" s="111">
        <f t="shared" si="0"/>
        <v>109.63112456553425</v>
      </c>
    </row>
    <row r="13" spans="1:38" s="117" customFormat="1" ht="16.5" thickTop="1" thickBot="1" x14ac:dyDescent="0.3">
      <c r="A13" s="384" t="s">
        <v>8</v>
      </c>
      <c r="B13" s="385"/>
      <c r="C13" s="386"/>
      <c r="D13" s="115">
        <f>SUM(D8:D12)</f>
        <v>364269</v>
      </c>
      <c r="E13" s="115">
        <f>SUM(E8:E12)</f>
        <v>381744</v>
      </c>
      <c r="F13" s="115">
        <f>SUM(F8:F12)</f>
        <v>413751</v>
      </c>
      <c r="G13" s="51">
        <f t="shared" si="0"/>
        <v>113.58391737973861</v>
      </c>
      <c r="H13" s="288"/>
      <c r="I13" s="288"/>
    </row>
    <row r="14" spans="1:38" ht="15" thickTop="1" x14ac:dyDescent="0.2">
      <c r="A14" s="63"/>
      <c r="B14" s="63"/>
      <c r="C14" s="63"/>
      <c r="D14" s="63"/>
      <c r="E14" s="63"/>
      <c r="F14" s="63"/>
      <c r="G14" s="63"/>
    </row>
    <row r="15" spans="1:38" x14ac:dyDescent="0.2">
      <c r="A15" s="48"/>
      <c r="B15" s="48"/>
      <c r="C15" s="48"/>
      <c r="D15" s="48"/>
      <c r="E15" s="48"/>
      <c r="F15" s="48"/>
      <c r="G15" s="48"/>
      <c r="I15" s="289"/>
      <c r="J15" s="48"/>
      <c r="K15" s="48"/>
      <c r="L15" s="48"/>
      <c r="M15" s="48"/>
      <c r="N15" s="48"/>
      <c r="O15" s="48"/>
    </row>
    <row r="16" spans="1:38" ht="15" x14ac:dyDescent="0.25">
      <c r="A16" s="54" t="s">
        <v>10</v>
      </c>
      <c r="L16" s="47" t="s">
        <v>254</v>
      </c>
    </row>
    <row r="17" spans="1:9" ht="17.25" customHeight="1" thickBot="1" x14ac:dyDescent="0.3">
      <c r="A17" s="55" t="s">
        <v>394</v>
      </c>
      <c r="B17" s="56"/>
      <c r="C17" s="57"/>
      <c r="D17" s="57"/>
      <c r="E17" s="58"/>
      <c r="F17" s="423">
        <f>SUM(F18,F22,F28,F31,F34,F37,P43,F41)</f>
        <v>336164</v>
      </c>
      <c r="G17" s="423"/>
      <c r="H17" s="290"/>
      <c r="I17" s="290"/>
    </row>
    <row r="18" spans="1:9" ht="15.75" thickTop="1" x14ac:dyDescent="0.25">
      <c r="A18" s="52" t="s">
        <v>427</v>
      </c>
      <c r="F18" s="413">
        <f>227701+2964+15974+1448+360</f>
        <v>248447</v>
      </c>
      <c r="G18" s="414"/>
      <c r="H18" s="46">
        <v>216962</v>
      </c>
      <c r="I18" s="46">
        <v>220548</v>
      </c>
    </row>
    <row r="19" spans="1:9" ht="16.5" customHeight="1" x14ac:dyDescent="0.2">
      <c r="A19" s="376" t="s">
        <v>826</v>
      </c>
      <c r="B19" s="376"/>
      <c r="C19" s="376"/>
      <c r="D19" s="376"/>
      <c r="E19" s="376"/>
      <c r="F19" s="376"/>
      <c r="G19" s="376"/>
    </row>
    <row r="20" spans="1:9" ht="13.5" customHeight="1" x14ac:dyDescent="0.2">
      <c r="A20" s="376"/>
      <c r="B20" s="376"/>
      <c r="C20" s="376"/>
      <c r="D20" s="376"/>
      <c r="E20" s="376"/>
      <c r="F20" s="376"/>
      <c r="G20" s="376"/>
    </row>
    <row r="21" spans="1:9" ht="15" customHeight="1" x14ac:dyDescent="0.25">
      <c r="A21" s="52"/>
    </row>
    <row r="22" spans="1:9" ht="15" x14ac:dyDescent="0.25">
      <c r="A22" s="52" t="s">
        <v>23</v>
      </c>
      <c r="F22" s="413">
        <v>2200</v>
      </c>
      <c r="G22" s="414"/>
    </row>
    <row r="23" spans="1:9" ht="20.25" customHeight="1" x14ac:dyDescent="0.2">
      <c r="A23" s="400" t="s">
        <v>694</v>
      </c>
      <c r="B23" s="401"/>
      <c r="C23" s="401"/>
      <c r="D23" s="401"/>
      <c r="E23" s="401"/>
      <c r="F23" s="401"/>
      <c r="G23" s="401"/>
    </row>
    <row r="24" spans="1:9" x14ac:dyDescent="0.2">
      <c r="A24" s="401"/>
      <c r="B24" s="401"/>
      <c r="C24" s="401"/>
      <c r="D24" s="401"/>
      <c r="E24" s="401"/>
      <c r="F24" s="401"/>
      <c r="G24" s="401"/>
    </row>
    <row r="25" spans="1:9" x14ac:dyDescent="0.2">
      <c r="A25" s="401"/>
      <c r="B25" s="401"/>
      <c r="C25" s="401"/>
      <c r="D25" s="401"/>
      <c r="E25" s="401"/>
      <c r="F25" s="401"/>
      <c r="G25" s="401"/>
    </row>
    <row r="26" spans="1:9" ht="23.25" customHeight="1" x14ac:dyDescent="0.2">
      <c r="A26" s="418"/>
      <c r="B26" s="418"/>
      <c r="C26" s="418"/>
      <c r="D26" s="418"/>
      <c r="E26" s="418"/>
      <c r="F26" s="418"/>
      <c r="G26" s="418"/>
    </row>
    <row r="27" spans="1:9" ht="22.5" customHeight="1" x14ac:dyDescent="0.25">
      <c r="A27" s="52"/>
    </row>
    <row r="28" spans="1:9" ht="15" x14ac:dyDescent="0.25">
      <c r="A28" s="52" t="s">
        <v>49</v>
      </c>
      <c r="F28" s="413">
        <v>80</v>
      </c>
      <c r="G28" s="414"/>
    </row>
    <row r="29" spans="1:9" ht="30.75" customHeight="1" x14ac:dyDescent="0.2">
      <c r="A29" s="400" t="s">
        <v>695</v>
      </c>
      <c r="B29" s="424"/>
      <c r="C29" s="424"/>
      <c r="D29" s="424"/>
      <c r="E29" s="424"/>
      <c r="F29" s="424"/>
      <c r="G29" s="424"/>
    </row>
    <row r="30" spans="1:9" ht="14.25" customHeight="1" x14ac:dyDescent="0.25">
      <c r="A30" s="52"/>
    </row>
    <row r="31" spans="1:9" ht="15" x14ac:dyDescent="0.25">
      <c r="A31" s="52" t="s">
        <v>25</v>
      </c>
      <c r="F31" s="413">
        <f>56844+741+3989+362+90</f>
        <v>62026</v>
      </c>
      <c r="G31" s="414"/>
    </row>
    <row r="32" spans="1:9" ht="27.75" customHeight="1" x14ac:dyDescent="0.2">
      <c r="A32" s="400" t="s">
        <v>428</v>
      </c>
      <c r="B32" s="400"/>
      <c r="C32" s="400"/>
      <c r="D32" s="400"/>
      <c r="E32" s="400"/>
      <c r="F32" s="400"/>
      <c r="G32" s="400"/>
    </row>
    <row r="33" spans="1:7" ht="14.25" customHeight="1" x14ac:dyDescent="0.25">
      <c r="A33" s="52"/>
    </row>
    <row r="34" spans="1:7" ht="15" x14ac:dyDescent="0.25">
      <c r="A34" s="52" t="s">
        <v>50</v>
      </c>
      <c r="F34" s="413">
        <f>20464+267+1436+131+32</f>
        <v>22330</v>
      </c>
      <c r="G34" s="414"/>
    </row>
    <row r="35" spans="1:7" ht="27" customHeight="1" x14ac:dyDescent="0.2">
      <c r="A35" s="400" t="s">
        <v>696</v>
      </c>
      <c r="B35" s="400"/>
      <c r="C35" s="400"/>
      <c r="D35" s="400"/>
      <c r="E35" s="400"/>
      <c r="F35" s="400"/>
      <c r="G35" s="400"/>
    </row>
    <row r="36" spans="1:7" ht="18" customHeight="1" x14ac:dyDescent="0.25">
      <c r="A36" s="52"/>
    </row>
    <row r="37" spans="1:7" ht="15" x14ac:dyDescent="0.25">
      <c r="A37" s="52" t="s">
        <v>51</v>
      </c>
      <c r="F37" s="413">
        <f>944+12+67+6+2</f>
        <v>1031</v>
      </c>
      <c r="G37" s="414"/>
    </row>
    <row r="38" spans="1:7" x14ac:dyDescent="0.2">
      <c r="A38" s="400" t="s">
        <v>387</v>
      </c>
      <c r="B38" s="401"/>
      <c r="C38" s="401"/>
      <c r="D38" s="401"/>
      <c r="E38" s="401"/>
      <c r="F38" s="401"/>
      <c r="G38" s="401"/>
    </row>
    <row r="39" spans="1:7" x14ac:dyDescent="0.2">
      <c r="A39" s="401"/>
      <c r="B39" s="401"/>
      <c r="C39" s="401"/>
      <c r="D39" s="401"/>
      <c r="E39" s="401"/>
      <c r="F39" s="401"/>
      <c r="G39" s="401"/>
    </row>
    <row r="40" spans="1:7" ht="12.75" customHeight="1" x14ac:dyDescent="0.25">
      <c r="A40" s="52"/>
    </row>
    <row r="41" spans="1:7" ht="15" x14ac:dyDescent="0.25">
      <c r="A41" s="52" t="s">
        <v>26</v>
      </c>
      <c r="F41" s="413">
        <v>50</v>
      </c>
      <c r="G41" s="414"/>
    </row>
    <row r="42" spans="1:7" x14ac:dyDescent="0.2">
      <c r="A42" s="408" t="s">
        <v>290</v>
      </c>
      <c r="B42" s="408"/>
      <c r="C42" s="408"/>
      <c r="D42" s="408"/>
      <c r="E42" s="408"/>
      <c r="F42" s="408"/>
      <c r="G42" s="408"/>
    </row>
    <row r="43" spans="1:7" ht="15" x14ac:dyDescent="0.25">
      <c r="A43" s="52"/>
    </row>
    <row r="44" spans="1:7" ht="15.75" thickBot="1" x14ac:dyDescent="0.3">
      <c r="A44" s="55" t="s">
        <v>46</v>
      </c>
      <c r="B44" s="56"/>
      <c r="C44" s="57"/>
      <c r="D44" s="57"/>
      <c r="E44" s="58"/>
      <c r="F44" s="423">
        <f>SUM(F45,F49,F52,F56,F59,F66,F73,F78,F81,F89,F92,F96,F99,F102,F111,F116,F128,F133,F150,F154,F178,F193,F195,F198,F201)</f>
        <v>66649</v>
      </c>
      <c r="G44" s="423"/>
    </row>
    <row r="45" spans="1:7" ht="15.75" thickTop="1" x14ac:dyDescent="0.25">
      <c r="A45" s="52" t="s">
        <v>82</v>
      </c>
      <c r="F45" s="413">
        <v>60</v>
      </c>
      <c r="G45" s="414"/>
    </row>
    <row r="46" spans="1:7" x14ac:dyDescent="0.2">
      <c r="A46" s="400" t="s">
        <v>429</v>
      </c>
      <c r="B46" s="401"/>
      <c r="C46" s="401"/>
      <c r="D46" s="401"/>
      <c r="E46" s="401"/>
      <c r="F46" s="401"/>
      <c r="G46" s="401"/>
    </row>
    <row r="47" spans="1:7" x14ac:dyDescent="0.2">
      <c r="A47" s="401"/>
      <c r="B47" s="401"/>
      <c r="C47" s="401"/>
      <c r="D47" s="401"/>
      <c r="E47" s="401"/>
      <c r="F47" s="401"/>
      <c r="G47" s="401"/>
    </row>
    <row r="48" spans="1:7" ht="17.25" customHeight="1" x14ac:dyDescent="0.25">
      <c r="A48" s="75"/>
      <c r="B48" s="75"/>
      <c r="C48" s="75"/>
      <c r="D48" s="75"/>
      <c r="E48" s="75"/>
      <c r="F48" s="75"/>
      <c r="G48" s="75"/>
    </row>
    <row r="49" spans="1:7" ht="15" x14ac:dyDescent="0.25">
      <c r="A49" s="52" t="s">
        <v>91</v>
      </c>
      <c r="B49" s="75"/>
      <c r="C49" s="75"/>
      <c r="D49" s="75"/>
      <c r="E49" s="75"/>
      <c r="F49" s="413">
        <v>20</v>
      </c>
      <c r="G49" s="414"/>
    </row>
    <row r="50" spans="1:7" ht="14.25" customHeight="1" x14ac:dyDescent="0.2">
      <c r="A50" s="425" t="s">
        <v>388</v>
      </c>
      <c r="B50" s="425"/>
      <c r="C50" s="425"/>
      <c r="D50" s="425"/>
      <c r="E50" s="425"/>
      <c r="F50" s="425"/>
      <c r="G50" s="425"/>
    </row>
    <row r="51" spans="1:7" ht="19.5" customHeight="1" x14ac:dyDescent="0.25">
      <c r="A51" s="52"/>
    </row>
    <row r="52" spans="1:7" ht="15" x14ac:dyDescent="0.25">
      <c r="A52" s="52" t="s">
        <v>12</v>
      </c>
      <c r="F52" s="413">
        <f>SUM(F53:G54)</f>
        <v>500</v>
      </c>
      <c r="G52" s="414"/>
    </row>
    <row r="53" spans="1:7" ht="15" x14ac:dyDescent="0.25">
      <c r="A53" s="66" t="s">
        <v>159</v>
      </c>
      <c r="F53" s="397">
        <v>350</v>
      </c>
      <c r="G53" s="398"/>
    </row>
    <row r="54" spans="1:7" ht="15" x14ac:dyDescent="0.25">
      <c r="A54" s="66" t="s">
        <v>430</v>
      </c>
      <c r="F54" s="397">
        <v>150</v>
      </c>
      <c r="G54" s="398"/>
    </row>
    <row r="55" spans="1:7" ht="15.75" customHeight="1" x14ac:dyDescent="0.25">
      <c r="A55" s="52"/>
    </row>
    <row r="56" spans="1:7" ht="15" x14ac:dyDescent="0.25">
      <c r="A56" s="52" t="s">
        <v>13</v>
      </c>
      <c r="F56" s="413">
        <v>1670</v>
      </c>
      <c r="G56" s="414"/>
    </row>
    <row r="57" spans="1:7" ht="20.25" customHeight="1" x14ac:dyDescent="0.2">
      <c r="A57" s="411" t="s">
        <v>697</v>
      </c>
      <c r="B57" s="411"/>
      <c r="C57" s="411"/>
      <c r="D57" s="411"/>
      <c r="E57" s="411"/>
      <c r="F57" s="426"/>
      <c r="G57" s="426"/>
    </row>
    <row r="58" spans="1:7" ht="18" customHeight="1" x14ac:dyDescent="0.25">
      <c r="A58" s="72"/>
      <c r="B58" s="72"/>
      <c r="C58" s="72"/>
      <c r="D58" s="72"/>
      <c r="E58" s="72"/>
      <c r="F58" s="137"/>
      <c r="G58" s="138"/>
    </row>
    <row r="59" spans="1:7" ht="15" x14ac:dyDescent="0.25">
      <c r="A59" s="52" t="s">
        <v>773</v>
      </c>
      <c r="F59" s="413">
        <f>SUM(F60:G64)</f>
        <v>2650</v>
      </c>
      <c r="G59" s="414"/>
    </row>
    <row r="60" spans="1:7" ht="15" customHeight="1" x14ac:dyDescent="0.25">
      <c r="A60" s="409" t="s">
        <v>431</v>
      </c>
      <c r="B60" s="409"/>
      <c r="C60" s="409"/>
      <c r="D60" s="409"/>
      <c r="E60" s="409"/>
      <c r="F60" s="397">
        <v>1000</v>
      </c>
      <c r="G60" s="398"/>
    </row>
    <row r="61" spans="1:7" ht="15" x14ac:dyDescent="0.25">
      <c r="A61" s="139" t="s">
        <v>804</v>
      </c>
      <c r="B61" s="139"/>
      <c r="C61" s="139"/>
      <c r="D61" s="139"/>
      <c r="E61" s="139"/>
      <c r="F61" s="397">
        <v>50</v>
      </c>
      <c r="G61" s="398"/>
    </row>
    <row r="62" spans="1:7" ht="15" x14ac:dyDescent="0.25">
      <c r="A62" s="139" t="s">
        <v>432</v>
      </c>
      <c r="B62" s="139"/>
      <c r="C62" s="139"/>
      <c r="D62" s="139"/>
      <c r="E62" s="139"/>
      <c r="F62" s="397">
        <v>700</v>
      </c>
      <c r="G62" s="398"/>
    </row>
    <row r="63" spans="1:7" ht="15" x14ac:dyDescent="0.25">
      <c r="A63" s="139" t="s">
        <v>433</v>
      </c>
      <c r="B63" s="139"/>
      <c r="C63" s="139"/>
      <c r="D63" s="139"/>
      <c r="E63" s="139"/>
      <c r="F63" s="397">
        <v>400</v>
      </c>
      <c r="G63" s="398"/>
    </row>
    <row r="64" spans="1:7" ht="15" x14ac:dyDescent="0.25">
      <c r="A64" s="139" t="s">
        <v>434</v>
      </c>
      <c r="B64" s="139"/>
      <c r="C64" s="139"/>
      <c r="D64" s="139"/>
      <c r="E64" s="139"/>
      <c r="F64" s="397">
        <v>500</v>
      </c>
      <c r="G64" s="398"/>
    </row>
    <row r="65" spans="1:7" ht="12.75" customHeight="1" x14ac:dyDescent="0.2">
      <c r="A65" s="424"/>
      <c r="B65" s="424"/>
      <c r="C65" s="424"/>
      <c r="D65" s="424"/>
      <c r="E65" s="424"/>
      <c r="F65" s="424"/>
      <c r="G65" s="424"/>
    </row>
    <row r="66" spans="1:7" ht="15" x14ac:dyDescent="0.25">
      <c r="A66" s="52" t="s">
        <v>27</v>
      </c>
      <c r="F66" s="413">
        <f>SUM(F68,F69,F70,F71)</f>
        <v>456</v>
      </c>
      <c r="G66" s="414"/>
    </row>
    <row r="67" spans="1:7" ht="14.25" customHeight="1" x14ac:dyDescent="0.25">
      <c r="A67" s="415" t="s">
        <v>805</v>
      </c>
      <c r="B67" s="415"/>
      <c r="C67" s="415"/>
      <c r="D67" s="415"/>
      <c r="E67" s="415"/>
      <c r="F67" s="73"/>
      <c r="G67" s="73"/>
    </row>
    <row r="68" spans="1:7" ht="14.25" customHeight="1" x14ac:dyDescent="0.25">
      <c r="A68" s="415"/>
      <c r="B68" s="415"/>
      <c r="C68" s="415"/>
      <c r="D68" s="415"/>
      <c r="E68" s="415"/>
      <c r="F68" s="397">
        <v>200</v>
      </c>
      <c r="G68" s="398"/>
    </row>
    <row r="69" spans="1:7" ht="30.75" customHeight="1" x14ac:dyDescent="0.25">
      <c r="A69" s="411" t="s">
        <v>291</v>
      </c>
      <c r="B69" s="411"/>
      <c r="C69" s="411"/>
      <c r="D69" s="411"/>
      <c r="E69" s="411"/>
      <c r="F69" s="397">
        <v>240</v>
      </c>
      <c r="G69" s="398"/>
    </row>
    <row r="70" spans="1:7" ht="31.5" customHeight="1" x14ac:dyDescent="0.25">
      <c r="A70" s="411" t="s">
        <v>382</v>
      </c>
      <c r="B70" s="411"/>
      <c r="C70" s="411"/>
      <c r="D70" s="411"/>
      <c r="E70" s="411"/>
      <c r="F70" s="397">
        <v>13</v>
      </c>
      <c r="G70" s="398"/>
    </row>
    <row r="71" spans="1:7" ht="27" customHeight="1" x14ac:dyDescent="0.25">
      <c r="A71" s="411" t="s">
        <v>292</v>
      </c>
      <c r="B71" s="421"/>
      <c r="C71" s="421"/>
      <c r="D71" s="421"/>
      <c r="E71" s="198"/>
      <c r="F71" s="397">
        <v>3</v>
      </c>
      <c r="G71" s="398"/>
    </row>
    <row r="72" spans="1:7" ht="15.75" customHeight="1" x14ac:dyDescent="0.25">
      <c r="A72" s="66"/>
      <c r="B72" s="66"/>
      <c r="C72" s="66"/>
      <c r="D72" s="66"/>
      <c r="E72" s="66"/>
      <c r="F72" s="137"/>
      <c r="G72" s="138"/>
    </row>
    <row r="73" spans="1:7" ht="15" x14ac:dyDescent="0.25">
      <c r="A73" s="52" t="s">
        <v>28</v>
      </c>
      <c r="F73" s="413">
        <f>SUM(F74:G76)</f>
        <v>2870</v>
      </c>
      <c r="G73" s="414"/>
    </row>
    <row r="74" spans="1:7" ht="28.5" customHeight="1" x14ac:dyDescent="0.25">
      <c r="A74" s="416" t="s">
        <v>293</v>
      </c>
      <c r="B74" s="416"/>
      <c r="C74" s="416"/>
      <c r="D74" s="416"/>
      <c r="E74" s="416"/>
      <c r="F74" s="397">
        <v>1350</v>
      </c>
      <c r="G74" s="398"/>
    </row>
    <row r="75" spans="1:7" ht="29.25" customHeight="1" x14ac:dyDescent="0.25">
      <c r="A75" s="415" t="s">
        <v>294</v>
      </c>
      <c r="B75" s="415"/>
      <c r="C75" s="415"/>
      <c r="D75" s="415"/>
      <c r="E75" s="415"/>
      <c r="F75" s="397">
        <v>1350</v>
      </c>
      <c r="G75" s="398"/>
    </row>
    <row r="76" spans="1:7" ht="27.75" customHeight="1" x14ac:dyDescent="0.25">
      <c r="A76" s="415" t="s">
        <v>806</v>
      </c>
      <c r="B76" s="415"/>
      <c r="C76" s="415"/>
      <c r="D76" s="415"/>
      <c r="E76" s="415"/>
      <c r="F76" s="397">
        <v>170</v>
      </c>
      <c r="G76" s="398"/>
    </row>
    <row r="77" spans="1:7" ht="15" x14ac:dyDescent="0.25">
      <c r="A77" s="52"/>
    </row>
    <row r="78" spans="1:7" ht="15" x14ac:dyDescent="0.25">
      <c r="A78" s="52" t="s">
        <v>295</v>
      </c>
      <c r="F78" s="413">
        <f>SUM(F79)</f>
        <v>36</v>
      </c>
      <c r="G78" s="414"/>
    </row>
    <row r="79" spans="1:7" ht="30.75" customHeight="1" x14ac:dyDescent="0.25">
      <c r="A79" s="411" t="s">
        <v>698</v>
      </c>
      <c r="B79" s="411"/>
      <c r="C79" s="411"/>
      <c r="D79" s="411"/>
      <c r="E79" s="411"/>
      <c r="F79" s="397">
        <v>36</v>
      </c>
      <c r="G79" s="398"/>
    </row>
    <row r="80" spans="1:7" ht="11.25" customHeight="1" x14ac:dyDescent="0.25">
      <c r="A80" s="52"/>
    </row>
    <row r="81" spans="1:7" ht="15" x14ac:dyDescent="0.25">
      <c r="A81" s="52" t="s">
        <v>29</v>
      </c>
      <c r="F81" s="413">
        <f>SUM(F82:G87)</f>
        <v>3807</v>
      </c>
      <c r="G81" s="414"/>
    </row>
    <row r="82" spans="1:7" ht="29.25" customHeight="1" x14ac:dyDescent="0.25">
      <c r="A82" s="409" t="s">
        <v>807</v>
      </c>
      <c r="B82" s="409"/>
      <c r="C82" s="409"/>
      <c r="D82" s="409"/>
      <c r="E82" s="409"/>
      <c r="F82" s="397">
        <v>1800</v>
      </c>
      <c r="G82" s="398"/>
    </row>
    <row r="83" spans="1:7" ht="29.25" customHeight="1" x14ac:dyDescent="0.25">
      <c r="A83" s="409" t="s">
        <v>808</v>
      </c>
      <c r="B83" s="409"/>
      <c r="C83" s="409"/>
      <c r="D83" s="409"/>
      <c r="E83" s="409"/>
      <c r="F83" s="397">
        <v>1800</v>
      </c>
      <c r="G83" s="398"/>
    </row>
    <row r="84" spans="1:7" ht="27.75" customHeight="1" x14ac:dyDescent="0.25">
      <c r="A84" s="409" t="s">
        <v>363</v>
      </c>
      <c r="B84" s="409"/>
      <c r="C84" s="409"/>
      <c r="D84" s="409"/>
      <c r="E84" s="409"/>
      <c r="F84" s="397">
        <v>156</v>
      </c>
      <c r="G84" s="398"/>
    </row>
    <row r="85" spans="1:7" ht="29.25" customHeight="1" x14ac:dyDescent="0.25">
      <c r="A85" s="409" t="s">
        <v>296</v>
      </c>
      <c r="B85" s="409"/>
      <c r="C85" s="409"/>
      <c r="D85" s="409"/>
      <c r="E85" s="409"/>
      <c r="F85" s="397">
        <v>14</v>
      </c>
      <c r="G85" s="398"/>
    </row>
    <row r="86" spans="1:7" ht="30" customHeight="1" x14ac:dyDescent="0.25">
      <c r="A86" s="409" t="s">
        <v>298</v>
      </c>
      <c r="B86" s="409"/>
      <c r="C86" s="409"/>
      <c r="D86" s="409"/>
      <c r="E86" s="409"/>
      <c r="F86" s="397">
        <v>15</v>
      </c>
      <c r="G86" s="398"/>
    </row>
    <row r="87" spans="1:7" ht="29.25" customHeight="1" x14ac:dyDescent="0.25">
      <c r="A87" s="409" t="s">
        <v>297</v>
      </c>
      <c r="B87" s="409"/>
      <c r="C87" s="409"/>
      <c r="D87" s="409"/>
      <c r="E87" s="409"/>
      <c r="F87" s="397">
        <v>22</v>
      </c>
      <c r="G87" s="398"/>
    </row>
    <row r="88" spans="1:7" ht="15" x14ac:dyDescent="0.25">
      <c r="A88" s="52"/>
      <c r="F88" s="67"/>
      <c r="G88" s="68"/>
    </row>
    <row r="89" spans="1:7" ht="15" x14ac:dyDescent="0.25">
      <c r="A89" s="52" t="s">
        <v>30</v>
      </c>
      <c r="F89" s="413">
        <v>850</v>
      </c>
      <c r="G89" s="414"/>
    </row>
    <row r="90" spans="1:7" x14ac:dyDescent="0.2">
      <c r="A90" s="408" t="s">
        <v>435</v>
      </c>
      <c r="B90" s="408"/>
      <c r="C90" s="408"/>
      <c r="D90" s="408"/>
      <c r="E90" s="408"/>
      <c r="F90" s="408"/>
      <c r="G90" s="408"/>
    </row>
    <row r="91" spans="1:7" ht="15" x14ac:dyDescent="0.25">
      <c r="A91" s="52"/>
    </row>
    <row r="92" spans="1:7" ht="15" x14ac:dyDescent="0.25">
      <c r="A92" s="52" t="s">
        <v>52</v>
      </c>
      <c r="F92" s="413">
        <v>168</v>
      </c>
      <c r="G92" s="414"/>
    </row>
    <row r="93" spans="1:7" ht="14.25" customHeight="1" x14ac:dyDescent="0.25">
      <c r="A93" s="400" t="s">
        <v>299</v>
      </c>
      <c r="B93" s="400"/>
      <c r="C93" s="400"/>
      <c r="D93" s="400"/>
      <c r="E93" s="354"/>
      <c r="F93" s="354"/>
      <c r="G93" s="354"/>
    </row>
    <row r="94" spans="1:7" ht="14.25" customHeight="1" x14ac:dyDescent="0.25">
      <c r="A94" s="400"/>
      <c r="B94" s="400"/>
      <c r="C94" s="400"/>
      <c r="D94" s="400"/>
      <c r="E94" s="354"/>
      <c r="F94" s="354"/>
      <c r="G94" s="354"/>
    </row>
    <row r="95" spans="1:7" ht="15.75" customHeight="1" x14ac:dyDescent="0.25">
      <c r="A95" s="75"/>
      <c r="B95" s="75"/>
      <c r="C95" s="75"/>
      <c r="D95" s="75"/>
      <c r="E95" s="75"/>
      <c r="F95" s="75"/>
      <c r="G95" s="75"/>
    </row>
    <row r="96" spans="1:7" ht="15" x14ac:dyDescent="0.25">
      <c r="A96" s="52" t="s">
        <v>53</v>
      </c>
      <c r="F96" s="413">
        <v>25</v>
      </c>
      <c r="G96" s="414"/>
    </row>
    <row r="97" spans="1:7" x14ac:dyDescent="0.2">
      <c r="A97" s="66" t="s">
        <v>54</v>
      </c>
    </row>
    <row r="98" spans="1:7" ht="15" customHeight="1" x14ac:dyDescent="0.25">
      <c r="A98" s="52"/>
    </row>
    <row r="99" spans="1:7" ht="15" x14ac:dyDescent="0.25">
      <c r="A99" s="52" t="s">
        <v>98</v>
      </c>
      <c r="F99" s="413">
        <v>1500</v>
      </c>
      <c r="G99" s="414"/>
    </row>
    <row r="100" spans="1:7" x14ac:dyDescent="0.2">
      <c r="A100" s="66" t="s">
        <v>300</v>
      </c>
    </row>
    <row r="101" spans="1:7" ht="12.75" customHeight="1" x14ac:dyDescent="0.25">
      <c r="A101" s="52"/>
    </row>
    <row r="102" spans="1:7" ht="15" x14ac:dyDescent="0.25">
      <c r="A102" s="28" t="s">
        <v>774</v>
      </c>
      <c r="F102" s="413">
        <f>SUM(F103:G108)</f>
        <v>2711</v>
      </c>
      <c r="G102" s="414"/>
    </row>
    <row r="103" spans="1:7" ht="15" x14ac:dyDescent="0.25">
      <c r="A103" s="411" t="s">
        <v>436</v>
      </c>
      <c r="B103" s="411"/>
      <c r="C103" s="411"/>
      <c r="D103" s="411"/>
      <c r="E103" s="411"/>
      <c r="F103" s="67"/>
      <c r="G103" s="68"/>
    </row>
    <row r="104" spans="1:7" ht="15" x14ac:dyDescent="0.25">
      <c r="A104" s="411"/>
      <c r="B104" s="411"/>
      <c r="C104" s="411"/>
      <c r="D104" s="411"/>
      <c r="E104" s="411"/>
      <c r="F104" s="397">
        <v>1000</v>
      </c>
      <c r="G104" s="398"/>
    </row>
    <row r="105" spans="1:7" ht="28.5" customHeight="1" x14ac:dyDescent="0.25">
      <c r="A105" s="411" t="s">
        <v>301</v>
      </c>
      <c r="B105" s="411"/>
      <c r="C105" s="411"/>
      <c r="D105" s="411"/>
      <c r="E105" s="411"/>
      <c r="F105" s="397">
        <v>380</v>
      </c>
      <c r="G105" s="398"/>
    </row>
    <row r="106" spans="1:7" ht="27.75" customHeight="1" x14ac:dyDescent="0.25">
      <c r="A106" s="411" t="s">
        <v>302</v>
      </c>
      <c r="B106" s="411"/>
      <c r="C106" s="411"/>
      <c r="D106" s="411"/>
      <c r="E106" s="411"/>
      <c r="F106" s="397">
        <v>305</v>
      </c>
      <c r="G106" s="398"/>
    </row>
    <row r="107" spans="1:7" ht="29.25" customHeight="1" x14ac:dyDescent="0.25">
      <c r="A107" s="411" t="s">
        <v>437</v>
      </c>
      <c r="B107" s="419"/>
      <c r="C107" s="419"/>
      <c r="D107" s="419"/>
      <c r="E107" s="419"/>
      <c r="F107" s="397">
        <v>1000</v>
      </c>
      <c r="G107" s="398"/>
    </row>
    <row r="108" spans="1:7" ht="29.25" customHeight="1" x14ac:dyDescent="0.25">
      <c r="A108" s="411" t="s">
        <v>809</v>
      </c>
      <c r="B108" s="411"/>
      <c r="C108" s="411"/>
      <c r="D108" s="411"/>
      <c r="E108" s="411"/>
      <c r="F108" s="397">
        <v>26</v>
      </c>
      <c r="G108" s="398"/>
    </row>
    <row r="109" spans="1:7" ht="13.5" customHeight="1" x14ac:dyDescent="0.25">
      <c r="A109" s="52"/>
      <c r="F109" s="67"/>
      <c r="G109" s="68"/>
    </row>
    <row r="110" spans="1:7" ht="13.5" customHeight="1" x14ac:dyDescent="0.25">
      <c r="A110" s="52"/>
      <c r="F110" s="350"/>
      <c r="G110" s="351"/>
    </row>
    <row r="111" spans="1:7" ht="15" x14ac:dyDescent="0.25">
      <c r="A111" s="52" t="s">
        <v>31</v>
      </c>
      <c r="B111" s="75"/>
      <c r="C111" s="75"/>
      <c r="D111" s="75"/>
      <c r="E111" s="75"/>
      <c r="F111" s="413">
        <f>SUM(F112:G114)</f>
        <v>278</v>
      </c>
      <c r="G111" s="414"/>
    </row>
    <row r="112" spans="1:7" ht="15" x14ac:dyDescent="0.25">
      <c r="A112" s="408" t="s">
        <v>438</v>
      </c>
      <c r="B112" s="408"/>
      <c r="C112" s="408"/>
      <c r="D112" s="408"/>
      <c r="E112" s="408"/>
      <c r="F112" s="397">
        <v>10</v>
      </c>
      <c r="G112" s="398"/>
    </row>
    <row r="113" spans="1:7" ht="31.5" customHeight="1" x14ac:dyDescent="0.25">
      <c r="A113" s="411" t="s">
        <v>439</v>
      </c>
      <c r="B113" s="411"/>
      <c r="C113" s="411"/>
      <c r="D113" s="411"/>
      <c r="E113" s="411"/>
      <c r="F113" s="397">
        <v>20</v>
      </c>
      <c r="G113" s="398"/>
    </row>
    <row r="114" spans="1:7" ht="31.5" customHeight="1" x14ac:dyDescent="0.25">
      <c r="A114" s="411" t="s">
        <v>440</v>
      </c>
      <c r="B114" s="411"/>
      <c r="C114" s="411"/>
      <c r="D114" s="411"/>
      <c r="E114" s="411"/>
      <c r="F114" s="397">
        <v>248</v>
      </c>
      <c r="G114" s="398"/>
    </row>
    <row r="115" spans="1:7" ht="17.25" customHeight="1" x14ac:dyDescent="0.25">
      <c r="A115" s="52"/>
      <c r="B115" s="75"/>
      <c r="C115" s="75"/>
      <c r="D115" s="75"/>
      <c r="E115" s="75"/>
      <c r="F115" s="75"/>
      <c r="G115" s="75"/>
    </row>
    <row r="116" spans="1:7" ht="15" x14ac:dyDescent="0.25">
      <c r="A116" s="52" t="s">
        <v>44</v>
      </c>
      <c r="B116" s="75"/>
      <c r="C116" s="75"/>
      <c r="D116" s="75"/>
      <c r="E116" s="75"/>
      <c r="F116" s="413">
        <f>SUM(F118:G126)</f>
        <v>18368</v>
      </c>
      <c r="G116" s="414"/>
    </row>
    <row r="117" spans="1:7" ht="15" customHeight="1" x14ac:dyDescent="0.2">
      <c r="A117" s="417" t="s">
        <v>810</v>
      </c>
      <c r="B117" s="418"/>
      <c r="C117" s="418"/>
      <c r="D117" s="418"/>
      <c r="E117" s="418"/>
      <c r="F117" s="139"/>
      <c r="G117" s="139"/>
    </row>
    <row r="118" spans="1:7" ht="13.5" customHeight="1" x14ac:dyDescent="0.25">
      <c r="A118" s="418"/>
      <c r="B118" s="418"/>
      <c r="C118" s="418"/>
      <c r="D118" s="418"/>
      <c r="E118" s="418"/>
      <c r="F118" s="397">
        <v>17250</v>
      </c>
      <c r="G118" s="398"/>
    </row>
    <row r="119" spans="1:7" ht="27.75" customHeight="1" x14ac:dyDescent="0.25">
      <c r="A119" s="400" t="s">
        <v>303</v>
      </c>
      <c r="B119" s="401"/>
      <c r="C119" s="401"/>
      <c r="D119" s="401"/>
      <c r="E119" s="401"/>
      <c r="F119" s="397">
        <v>130</v>
      </c>
      <c r="G119" s="398"/>
    </row>
    <row r="120" spans="1:7" ht="15" x14ac:dyDescent="0.25">
      <c r="A120" s="139" t="s">
        <v>304</v>
      </c>
      <c r="B120" s="139"/>
      <c r="C120" s="139"/>
      <c r="D120" s="139"/>
      <c r="E120" s="139"/>
      <c r="F120" s="397">
        <v>12</v>
      </c>
      <c r="G120" s="398"/>
    </row>
    <row r="121" spans="1:7" ht="15" x14ac:dyDescent="0.25">
      <c r="A121" s="139" t="s">
        <v>305</v>
      </c>
      <c r="B121" s="139"/>
      <c r="C121" s="139"/>
      <c r="D121" s="139"/>
      <c r="E121" s="139"/>
      <c r="F121" s="397">
        <v>21</v>
      </c>
      <c r="G121" s="398"/>
    </row>
    <row r="122" spans="1:7" ht="15" x14ac:dyDescent="0.25">
      <c r="A122" s="408" t="s">
        <v>441</v>
      </c>
      <c r="B122" s="408"/>
      <c r="C122" s="408"/>
      <c r="D122" s="408"/>
      <c r="E122" s="408"/>
      <c r="F122" s="397">
        <v>100</v>
      </c>
      <c r="G122" s="398"/>
    </row>
    <row r="123" spans="1:7" ht="14.25" customHeight="1" x14ac:dyDescent="0.2">
      <c r="A123" s="417" t="s">
        <v>383</v>
      </c>
      <c r="B123" s="418"/>
      <c r="C123" s="418"/>
      <c r="D123" s="418"/>
      <c r="E123" s="418"/>
      <c r="F123" s="140"/>
      <c r="G123" s="140"/>
    </row>
    <row r="124" spans="1:7" ht="31.5" customHeight="1" x14ac:dyDescent="0.25">
      <c r="A124" s="418"/>
      <c r="B124" s="418"/>
      <c r="C124" s="418"/>
      <c r="D124" s="418"/>
      <c r="E124" s="418"/>
      <c r="F124" s="397">
        <v>200</v>
      </c>
      <c r="G124" s="398"/>
    </row>
    <row r="125" spans="1:7" ht="29.25" customHeight="1" x14ac:dyDescent="0.25">
      <c r="A125" s="409" t="s">
        <v>384</v>
      </c>
      <c r="B125" s="409"/>
      <c r="C125" s="409"/>
      <c r="D125" s="409"/>
      <c r="E125" s="409"/>
      <c r="F125" s="397">
        <v>594</v>
      </c>
      <c r="G125" s="398"/>
    </row>
    <row r="126" spans="1:7" ht="30" customHeight="1" x14ac:dyDescent="0.25">
      <c r="A126" s="409" t="s">
        <v>811</v>
      </c>
      <c r="B126" s="409"/>
      <c r="C126" s="409"/>
      <c r="D126" s="409"/>
      <c r="E126" s="409"/>
      <c r="F126" s="397">
        <v>61</v>
      </c>
      <c r="G126" s="398"/>
    </row>
    <row r="127" spans="1:7" ht="14.25" customHeight="1" x14ac:dyDescent="0.25">
      <c r="A127" s="73"/>
      <c r="B127" s="73"/>
      <c r="C127" s="73"/>
      <c r="D127" s="73"/>
      <c r="E127" s="73"/>
      <c r="F127" s="137"/>
      <c r="G127" s="138"/>
    </row>
    <row r="128" spans="1:7" ht="15" x14ac:dyDescent="0.25">
      <c r="A128" s="52" t="s">
        <v>14</v>
      </c>
      <c r="B128" s="75"/>
      <c r="C128" s="75"/>
      <c r="D128" s="75"/>
      <c r="E128" s="75"/>
      <c r="F128" s="413">
        <f>SUM(F130:G131)</f>
        <v>400</v>
      </c>
      <c r="G128" s="414"/>
    </row>
    <row r="129" spans="1:9" ht="14.25" customHeight="1" x14ac:dyDescent="0.2">
      <c r="A129" s="411" t="s">
        <v>442</v>
      </c>
      <c r="B129" s="411"/>
      <c r="C129" s="411"/>
      <c r="D129" s="411"/>
      <c r="E129" s="411"/>
      <c r="F129" s="261"/>
      <c r="G129" s="261"/>
    </row>
    <row r="130" spans="1:9" ht="32.25" customHeight="1" x14ac:dyDescent="0.25">
      <c r="A130" s="411"/>
      <c r="B130" s="411"/>
      <c r="C130" s="411"/>
      <c r="D130" s="411"/>
      <c r="E130" s="411"/>
      <c r="F130" s="397">
        <v>300</v>
      </c>
      <c r="G130" s="398"/>
    </row>
    <row r="131" spans="1:9" ht="18.75" customHeight="1" x14ac:dyDescent="0.25">
      <c r="A131" s="409" t="s">
        <v>443</v>
      </c>
      <c r="B131" s="409"/>
      <c r="C131" s="409"/>
      <c r="D131" s="409"/>
      <c r="E131" s="409"/>
      <c r="F131" s="397">
        <v>100</v>
      </c>
      <c r="G131" s="398"/>
    </row>
    <row r="132" spans="1:9" ht="18.75" customHeight="1" x14ac:dyDescent="0.25">
      <c r="A132" s="256"/>
      <c r="B132" s="256"/>
      <c r="C132" s="256"/>
      <c r="D132" s="256"/>
      <c r="E132" s="256"/>
      <c r="F132" s="259"/>
      <c r="G132" s="259"/>
    </row>
    <row r="133" spans="1:9" ht="15" x14ac:dyDescent="0.25">
      <c r="A133" s="52" t="s">
        <v>15</v>
      </c>
      <c r="B133" s="75"/>
      <c r="C133" s="75"/>
      <c r="D133" s="75"/>
      <c r="E133" s="75"/>
      <c r="F133" s="413">
        <f>SUM(F134,F140,F143)</f>
        <v>2500</v>
      </c>
      <c r="G133" s="414"/>
    </row>
    <row r="134" spans="1:9" ht="15" x14ac:dyDescent="0.25">
      <c r="A134" s="412" t="s">
        <v>306</v>
      </c>
      <c r="B134" s="412"/>
      <c r="C134" s="412"/>
      <c r="D134" s="412"/>
      <c r="E134" s="412"/>
      <c r="F134" s="397">
        <v>1300</v>
      </c>
      <c r="G134" s="398"/>
    </row>
    <row r="135" spans="1:9" ht="29.25" customHeight="1" x14ac:dyDescent="0.2">
      <c r="A135" s="415" t="s">
        <v>812</v>
      </c>
      <c r="B135" s="415"/>
      <c r="C135" s="415"/>
      <c r="D135" s="415"/>
      <c r="E135" s="415"/>
      <c r="F135" s="420"/>
      <c r="G135" s="420"/>
    </row>
    <row r="136" spans="1:9" ht="14.25" customHeight="1" x14ac:dyDescent="0.2">
      <c r="A136" s="415"/>
      <c r="B136" s="415"/>
      <c r="C136" s="415"/>
      <c r="D136" s="415"/>
      <c r="E136" s="415"/>
      <c r="F136" s="420"/>
      <c r="G136" s="420"/>
    </row>
    <row r="137" spans="1:9" ht="15" customHeight="1" x14ac:dyDescent="0.2">
      <c r="A137" s="415"/>
      <c r="B137" s="415"/>
      <c r="C137" s="415"/>
      <c r="D137" s="415"/>
      <c r="E137" s="415"/>
      <c r="F137" s="420"/>
      <c r="G137" s="420"/>
    </row>
    <row r="138" spans="1:9" ht="29.25" customHeight="1" x14ac:dyDescent="0.2">
      <c r="A138" s="415"/>
      <c r="B138" s="415"/>
      <c r="C138" s="415"/>
      <c r="D138" s="415"/>
      <c r="E138" s="415"/>
      <c r="F138" s="420"/>
      <c r="G138" s="420"/>
    </row>
    <row r="139" spans="1:9" ht="15" customHeight="1" x14ac:dyDescent="0.2">
      <c r="A139" s="196"/>
      <c r="B139" s="196"/>
      <c r="C139" s="196"/>
      <c r="D139" s="196"/>
      <c r="E139" s="196"/>
      <c r="F139" s="196"/>
      <c r="G139" s="196"/>
    </row>
    <row r="140" spans="1:9" s="117" customFormat="1" ht="15" x14ac:dyDescent="0.25">
      <c r="A140" s="412" t="s">
        <v>307</v>
      </c>
      <c r="B140" s="412"/>
      <c r="C140" s="412"/>
      <c r="D140" s="412"/>
      <c r="E140" s="412"/>
      <c r="F140" s="397">
        <v>300</v>
      </c>
      <c r="G140" s="398"/>
      <c r="H140" s="288"/>
      <c r="I140" s="288"/>
    </row>
    <row r="141" spans="1:9" ht="27.75" customHeight="1" x14ac:dyDescent="0.2">
      <c r="A141" s="400" t="s">
        <v>813</v>
      </c>
      <c r="B141" s="400"/>
      <c r="C141" s="400"/>
      <c r="D141" s="400"/>
      <c r="E141" s="400"/>
      <c r="F141" s="400"/>
      <c r="G141" s="400"/>
    </row>
    <row r="142" spans="1:9" ht="15" customHeight="1" x14ac:dyDescent="0.2">
      <c r="A142" s="196"/>
      <c r="B142" s="196"/>
      <c r="C142" s="196"/>
      <c r="D142" s="196"/>
      <c r="E142" s="196"/>
      <c r="F142" s="196"/>
      <c r="G142" s="196"/>
    </row>
    <row r="143" spans="1:9" s="117" customFormat="1" ht="15" x14ac:dyDescent="0.25">
      <c r="A143" s="412" t="s">
        <v>308</v>
      </c>
      <c r="B143" s="412"/>
      <c r="C143" s="412"/>
      <c r="D143" s="412"/>
      <c r="E143" s="412"/>
      <c r="F143" s="397">
        <v>900</v>
      </c>
      <c r="G143" s="398"/>
      <c r="H143" s="288"/>
      <c r="I143" s="288"/>
    </row>
    <row r="144" spans="1:9" s="117" customFormat="1" ht="26.25" customHeight="1" x14ac:dyDescent="0.25">
      <c r="A144" s="415" t="s">
        <v>814</v>
      </c>
      <c r="B144" s="415"/>
      <c r="C144" s="415"/>
      <c r="D144" s="415"/>
      <c r="E144" s="415"/>
      <c r="F144" s="415"/>
      <c r="G144" s="415"/>
      <c r="H144" s="288"/>
      <c r="I144" s="288"/>
    </row>
    <row r="145" spans="1:7" ht="15" customHeight="1" x14ac:dyDescent="0.2">
      <c r="A145" s="415"/>
      <c r="B145" s="415"/>
      <c r="C145" s="415"/>
      <c r="D145" s="415"/>
      <c r="E145" s="415"/>
      <c r="F145" s="415"/>
      <c r="G145" s="415"/>
    </row>
    <row r="146" spans="1:7" ht="15" customHeight="1" x14ac:dyDescent="0.2">
      <c r="A146" s="415"/>
      <c r="B146" s="415"/>
      <c r="C146" s="415"/>
      <c r="D146" s="415"/>
      <c r="E146" s="415"/>
      <c r="F146" s="415"/>
      <c r="G146" s="415"/>
    </row>
    <row r="147" spans="1:7" ht="15" customHeight="1" x14ac:dyDescent="0.2">
      <c r="A147" s="415"/>
      <c r="B147" s="415"/>
      <c r="C147" s="415"/>
      <c r="D147" s="415"/>
      <c r="E147" s="415"/>
      <c r="F147" s="415"/>
      <c r="G147" s="415"/>
    </row>
    <row r="148" spans="1:7" ht="15" customHeight="1" x14ac:dyDescent="0.2">
      <c r="A148" s="415"/>
      <c r="B148" s="415"/>
      <c r="C148" s="415"/>
      <c r="D148" s="415"/>
      <c r="E148" s="415"/>
      <c r="F148" s="415"/>
      <c r="G148" s="415"/>
    </row>
    <row r="149" spans="1:7" ht="12" customHeight="1" x14ac:dyDescent="0.25">
      <c r="A149" s="52"/>
      <c r="B149" s="75"/>
      <c r="C149" s="75"/>
      <c r="D149" s="75"/>
      <c r="E149" s="75"/>
      <c r="F149" s="75"/>
      <c r="G149" s="75"/>
    </row>
    <row r="150" spans="1:7" ht="15" x14ac:dyDescent="0.25">
      <c r="A150" s="52" t="s">
        <v>92</v>
      </c>
      <c r="B150" s="75"/>
      <c r="C150" s="75"/>
      <c r="D150" s="75"/>
      <c r="E150" s="75"/>
      <c r="F150" s="413">
        <f>SUM(F151:G152)</f>
        <v>30</v>
      </c>
      <c r="G150" s="414"/>
    </row>
    <row r="151" spans="1:7" ht="15" x14ac:dyDescent="0.25">
      <c r="A151" s="408" t="s">
        <v>444</v>
      </c>
      <c r="B151" s="408"/>
      <c r="C151" s="408"/>
      <c r="D151" s="408"/>
      <c r="E151" s="408"/>
      <c r="F151" s="397">
        <v>20</v>
      </c>
      <c r="G151" s="398"/>
    </row>
    <row r="152" spans="1:7" ht="28.5" customHeight="1" x14ac:dyDescent="0.25">
      <c r="A152" s="411" t="s">
        <v>445</v>
      </c>
      <c r="B152" s="411"/>
      <c r="C152" s="411"/>
      <c r="D152" s="411"/>
      <c r="E152" s="411"/>
      <c r="F152" s="397">
        <v>10</v>
      </c>
      <c r="G152" s="398"/>
    </row>
    <row r="153" spans="1:7" ht="12.75" customHeight="1" x14ac:dyDescent="0.25">
      <c r="A153" s="409"/>
      <c r="B153" s="409"/>
      <c r="C153" s="409"/>
      <c r="D153" s="409"/>
      <c r="E153" s="409"/>
      <c r="F153" s="397"/>
      <c r="G153" s="398"/>
    </row>
    <row r="154" spans="1:7" ht="15" x14ac:dyDescent="0.25">
      <c r="A154" s="52" t="s">
        <v>16</v>
      </c>
      <c r="B154" s="75"/>
      <c r="C154" s="75"/>
      <c r="D154" s="75"/>
      <c r="E154" s="75"/>
      <c r="F154" s="413">
        <f>SUM(F155:G176)</f>
        <v>16835</v>
      </c>
      <c r="G154" s="414"/>
    </row>
    <row r="155" spans="1:7" ht="29.25" customHeight="1" x14ac:dyDescent="0.25">
      <c r="A155" s="411" t="s">
        <v>446</v>
      </c>
      <c r="B155" s="411"/>
      <c r="C155" s="411"/>
      <c r="D155" s="411"/>
      <c r="E155" s="411"/>
      <c r="F155" s="397">
        <v>280</v>
      </c>
      <c r="G155" s="398"/>
    </row>
    <row r="156" spans="1:7" ht="15" customHeight="1" x14ac:dyDescent="0.25">
      <c r="A156" s="408" t="s">
        <v>447</v>
      </c>
      <c r="B156" s="408"/>
      <c r="C156" s="408"/>
      <c r="D156" s="408"/>
      <c r="E156" s="408"/>
      <c r="F156" s="397">
        <v>2800</v>
      </c>
      <c r="G156" s="398"/>
    </row>
    <row r="157" spans="1:7" ht="29.25" customHeight="1" x14ac:dyDescent="0.25">
      <c r="A157" s="409" t="s">
        <v>448</v>
      </c>
      <c r="B157" s="409"/>
      <c r="C157" s="409"/>
      <c r="D157" s="409"/>
      <c r="E157" s="409"/>
      <c r="F157" s="397">
        <v>1885</v>
      </c>
      <c r="G157" s="398"/>
    </row>
    <row r="158" spans="1:7" ht="30" customHeight="1" x14ac:dyDescent="0.25">
      <c r="A158" s="409" t="s">
        <v>449</v>
      </c>
      <c r="B158" s="409"/>
      <c r="C158" s="409"/>
      <c r="D158" s="409"/>
      <c r="E158" s="409"/>
      <c r="F158" s="397">
        <v>225</v>
      </c>
      <c r="G158" s="398"/>
    </row>
    <row r="159" spans="1:7" ht="28.5" customHeight="1" x14ac:dyDescent="0.25">
      <c r="A159" s="409" t="s">
        <v>309</v>
      </c>
      <c r="B159" s="409"/>
      <c r="C159" s="409"/>
      <c r="D159" s="409"/>
      <c r="E159" s="409"/>
      <c r="F159" s="397">
        <v>1650</v>
      </c>
      <c r="G159" s="398"/>
    </row>
    <row r="160" spans="1:7" ht="29.25" customHeight="1" x14ac:dyDescent="0.25">
      <c r="A160" s="409" t="s">
        <v>450</v>
      </c>
      <c r="B160" s="409"/>
      <c r="C160" s="409"/>
      <c r="D160" s="409"/>
      <c r="E160" s="409"/>
      <c r="F160" s="397">
        <f>3700+128</f>
        <v>3828</v>
      </c>
      <c r="G160" s="398"/>
    </row>
    <row r="161" spans="1:9" ht="30" customHeight="1" x14ac:dyDescent="0.25">
      <c r="A161" s="409" t="s">
        <v>451</v>
      </c>
      <c r="B161" s="409"/>
      <c r="C161" s="409"/>
      <c r="D161" s="409"/>
      <c r="E161" s="409"/>
      <c r="F161" s="397">
        <v>1108</v>
      </c>
      <c r="G161" s="398"/>
    </row>
    <row r="162" spans="1:9" ht="28.5" customHeight="1" x14ac:dyDescent="0.25">
      <c r="A162" s="409" t="s">
        <v>452</v>
      </c>
      <c r="B162" s="409"/>
      <c r="C162" s="409"/>
      <c r="D162" s="409"/>
      <c r="E162" s="409"/>
      <c r="F162" s="397">
        <v>720</v>
      </c>
      <c r="G162" s="398"/>
    </row>
    <row r="163" spans="1:9" ht="29.25" customHeight="1" x14ac:dyDescent="0.25">
      <c r="A163" s="409" t="s">
        <v>453</v>
      </c>
      <c r="B163" s="409"/>
      <c r="C163" s="409"/>
      <c r="D163" s="409"/>
      <c r="E163" s="409"/>
      <c r="F163" s="397">
        <v>1</v>
      </c>
      <c r="G163" s="398"/>
    </row>
    <row r="164" spans="1:9" ht="15" x14ac:dyDescent="0.25">
      <c r="A164" s="408" t="s">
        <v>454</v>
      </c>
      <c r="B164" s="408"/>
      <c r="C164" s="408"/>
      <c r="D164" s="408"/>
      <c r="E164" s="408"/>
      <c r="F164" s="397">
        <v>1300</v>
      </c>
      <c r="G164" s="398"/>
    </row>
    <row r="165" spans="1:9" ht="29.25" customHeight="1" x14ac:dyDescent="0.25">
      <c r="A165" s="407" t="s">
        <v>455</v>
      </c>
      <c r="B165" s="407"/>
      <c r="C165" s="407"/>
      <c r="D165" s="407"/>
      <c r="E165" s="407"/>
      <c r="F165" s="397">
        <v>146</v>
      </c>
      <c r="G165" s="398"/>
    </row>
    <row r="166" spans="1:9" ht="15" x14ac:dyDescent="0.25">
      <c r="A166" s="408" t="s">
        <v>751</v>
      </c>
      <c r="B166" s="408"/>
      <c r="C166" s="408"/>
      <c r="D166" s="408"/>
      <c r="E166" s="408"/>
      <c r="F166" s="397">
        <v>110</v>
      </c>
      <c r="G166" s="398"/>
    </row>
    <row r="167" spans="1:9" ht="30.75" customHeight="1" x14ac:dyDescent="0.25">
      <c r="A167" s="409" t="s">
        <v>456</v>
      </c>
      <c r="B167" s="409"/>
      <c r="C167" s="409"/>
      <c r="D167" s="409"/>
      <c r="E167" s="409"/>
      <c r="F167" s="397">
        <v>165</v>
      </c>
      <c r="G167" s="398"/>
    </row>
    <row r="168" spans="1:9" ht="16.5" customHeight="1" x14ac:dyDescent="0.25">
      <c r="A168" s="408" t="s">
        <v>457</v>
      </c>
      <c r="B168" s="408"/>
      <c r="C168" s="408"/>
      <c r="D168" s="408"/>
      <c r="E168" s="408"/>
      <c r="F168" s="397">
        <v>100</v>
      </c>
      <c r="G168" s="398"/>
    </row>
    <row r="169" spans="1:9" ht="29.25" customHeight="1" x14ac:dyDescent="0.25">
      <c r="A169" s="409" t="s">
        <v>815</v>
      </c>
      <c r="B169" s="409"/>
      <c r="C169" s="409"/>
      <c r="D169" s="409"/>
      <c r="E169" s="409"/>
      <c r="F169" s="397">
        <v>156</v>
      </c>
      <c r="G169" s="398"/>
    </row>
    <row r="170" spans="1:9" x14ac:dyDescent="0.2">
      <c r="A170" s="400" t="s">
        <v>458</v>
      </c>
      <c r="B170" s="401"/>
      <c r="C170" s="401"/>
      <c r="D170" s="401"/>
      <c r="E170" s="401"/>
      <c r="F170" s="141"/>
      <c r="G170" s="141"/>
    </row>
    <row r="171" spans="1:9" ht="15" x14ac:dyDescent="0.25">
      <c r="A171" s="401"/>
      <c r="B171" s="401"/>
      <c r="C171" s="401"/>
      <c r="D171" s="401"/>
      <c r="E171" s="401"/>
      <c r="F171" s="397">
        <v>151</v>
      </c>
      <c r="G171" s="398"/>
    </row>
    <row r="172" spans="1:9" ht="30.75" customHeight="1" x14ac:dyDescent="0.25">
      <c r="A172" s="409" t="s">
        <v>459</v>
      </c>
      <c r="B172" s="409"/>
      <c r="C172" s="409"/>
      <c r="D172" s="409"/>
      <c r="E172" s="409"/>
      <c r="F172" s="397">
        <v>72</v>
      </c>
      <c r="G172" s="398"/>
    </row>
    <row r="173" spans="1:9" ht="15" x14ac:dyDescent="0.25">
      <c r="A173" s="408" t="s">
        <v>460</v>
      </c>
      <c r="B173" s="408"/>
      <c r="C173" s="408"/>
      <c r="D173" s="408"/>
      <c r="E173" s="408"/>
      <c r="F173" s="397">
        <v>120</v>
      </c>
      <c r="G173" s="398"/>
    </row>
    <row r="174" spans="1:9" s="30" customFormat="1" ht="15" x14ac:dyDescent="0.25">
      <c r="A174" s="406" t="s">
        <v>461</v>
      </c>
      <c r="B174" s="406"/>
      <c r="C174" s="406"/>
      <c r="D174" s="406"/>
      <c r="E174" s="406"/>
      <c r="F174" s="402">
        <v>100</v>
      </c>
      <c r="G174" s="403"/>
      <c r="H174" s="81"/>
      <c r="I174" s="81"/>
    </row>
    <row r="175" spans="1:9" s="30" customFormat="1" ht="42.75" customHeight="1" x14ac:dyDescent="0.25">
      <c r="A175" s="399" t="s">
        <v>462</v>
      </c>
      <c r="B175" s="399"/>
      <c r="C175" s="399"/>
      <c r="D175" s="399"/>
      <c r="E175" s="399"/>
      <c r="F175" s="402">
        <v>660</v>
      </c>
      <c r="G175" s="403"/>
      <c r="H175" s="81"/>
      <c r="I175" s="81"/>
    </row>
    <row r="176" spans="1:9" s="30" customFormat="1" ht="45" customHeight="1" x14ac:dyDescent="0.25">
      <c r="A176" s="407" t="s">
        <v>463</v>
      </c>
      <c r="B176" s="407"/>
      <c r="C176" s="407"/>
      <c r="D176" s="407"/>
      <c r="E176" s="407"/>
      <c r="F176" s="402">
        <v>1258</v>
      </c>
      <c r="G176" s="403"/>
      <c r="H176" s="81"/>
      <c r="I176" s="81"/>
    </row>
    <row r="177" spans="1:9" s="30" customFormat="1" ht="19.5" customHeight="1" x14ac:dyDescent="0.25">
      <c r="A177" s="28"/>
      <c r="B177" s="189"/>
      <c r="C177" s="189"/>
      <c r="D177" s="189"/>
      <c r="E177" s="189"/>
      <c r="F177" s="189"/>
      <c r="G177" s="189"/>
      <c r="H177" s="81"/>
      <c r="I177" s="81"/>
    </row>
    <row r="178" spans="1:9" s="30" customFormat="1" ht="15" x14ac:dyDescent="0.25">
      <c r="A178" s="28" t="s">
        <v>17</v>
      </c>
      <c r="B178" s="189"/>
      <c r="C178" s="189"/>
      <c r="D178" s="189"/>
      <c r="E178" s="189"/>
      <c r="F178" s="377">
        <f>SUM(F179:G192)</f>
        <v>6915</v>
      </c>
      <c r="G178" s="427"/>
      <c r="H178" s="81"/>
      <c r="I178" s="81"/>
    </row>
    <row r="179" spans="1:9" s="30" customFormat="1" ht="42" customHeight="1" x14ac:dyDescent="0.2">
      <c r="A179" s="399" t="s">
        <v>464</v>
      </c>
      <c r="B179" s="399"/>
      <c r="C179" s="399"/>
      <c r="D179" s="399"/>
      <c r="E179" s="399"/>
      <c r="F179" s="402">
        <v>600</v>
      </c>
      <c r="G179" s="402"/>
      <c r="H179" s="81"/>
      <c r="I179" s="81"/>
    </row>
    <row r="180" spans="1:9" s="30" customFormat="1" ht="15" x14ac:dyDescent="0.25">
      <c r="A180" s="399" t="s">
        <v>465</v>
      </c>
      <c r="B180" s="399"/>
      <c r="C180" s="399"/>
      <c r="D180" s="399"/>
      <c r="E180" s="399"/>
      <c r="F180" s="402"/>
      <c r="G180" s="403"/>
      <c r="H180" s="81"/>
      <c r="I180" s="81"/>
    </row>
    <row r="181" spans="1:9" s="30" customFormat="1" ht="15" x14ac:dyDescent="0.25">
      <c r="A181" s="404"/>
      <c r="B181" s="404"/>
      <c r="C181" s="404"/>
      <c r="D181" s="404"/>
      <c r="E181" s="404"/>
      <c r="F181" s="402">
        <v>115</v>
      </c>
      <c r="G181" s="403"/>
      <c r="H181" s="81"/>
      <c r="I181" s="81"/>
    </row>
    <row r="182" spans="1:9" s="30" customFormat="1" ht="28.5" customHeight="1" x14ac:dyDescent="0.25">
      <c r="A182" s="399" t="s">
        <v>466</v>
      </c>
      <c r="B182" s="399"/>
      <c r="C182" s="399"/>
      <c r="D182" s="399"/>
      <c r="E182" s="399"/>
      <c r="F182" s="402">
        <v>180</v>
      </c>
      <c r="G182" s="403"/>
      <c r="H182" s="81"/>
      <c r="I182" s="81"/>
    </row>
    <row r="183" spans="1:9" s="30" customFormat="1" ht="14.25" customHeight="1" x14ac:dyDescent="0.25">
      <c r="A183" s="405" t="s">
        <v>816</v>
      </c>
      <c r="B183" s="405"/>
      <c r="C183" s="405"/>
      <c r="D183" s="405"/>
      <c r="E183" s="405"/>
      <c r="F183" s="402">
        <v>160</v>
      </c>
      <c r="G183" s="403"/>
      <c r="H183" s="81"/>
      <c r="I183" s="81"/>
    </row>
    <row r="184" spans="1:9" s="30" customFormat="1" ht="29.25" customHeight="1" x14ac:dyDescent="0.25">
      <c r="A184" s="407" t="s">
        <v>467</v>
      </c>
      <c r="B184" s="407"/>
      <c r="C184" s="407"/>
      <c r="D184" s="407"/>
      <c r="E184" s="407"/>
      <c r="F184" s="402">
        <v>10</v>
      </c>
      <c r="G184" s="403"/>
      <c r="H184" s="81"/>
      <c r="I184" s="81"/>
    </row>
    <row r="185" spans="1:9" s="30" customFormat="1" ht="15" x14ac:dyDescent="0.25">
      <c r="A185" s="346" t="s">
        <v>468</v>
      </c>
      <c r="B185" s="347"/>
      <c r="C185" s="347"/>
      <c r="D185" s="347"/>
      <c r="E185" s="347"/>
      <c r="F185" s="402">
        <v>1300</v>
      </c>
      <c r="G185" s="403"/>
      <c r="H185" s="81"/>
      <c r="I185" s="81"/>
    </row>
    <row r="186" spans="1:9" s="30" customFormat="1" x14ac:dyDescent="0.2">
      <c r="A186" s="405" t="s">
        <v>469</v>
      </c>
      <c r="B186" s="405"/>
      <c r="C186" s="405"/>
      <c r="D186" s="405"/>
      <c r="E186" s="405"/>
      <c r="F186" s="402">
        <v>500</v>
      </c>
      <c r="G186" s="402"/>
      <c r="H186" s="81"/>
      <c r="I186" s="81"/>
    </row>
    <row r="187" spans="1:9" s="30" customFormat="1" x14ac:dyDescent="0.2">
      <c r="A187" s="405" t="s">
        <v>470</v>
      </c>
      <c r="B187" s="405"/>
      <c r="C187" s="405"/>
      <c r="D187" s="405"/>
      <c r="E187" s="405"/>
      <c r="F187" s="402">
        <v>800</v>
      </c>
      <c r="G187" s="402"/>
      <c r="H187" s="81"/>
      <c r="I187" s="81"/>
    </row>
    <row r="188" spans="1:9" s="30" customFormat="1" x14ac:dyDescent="0.2">
      <c r="A188" s="405" t="s">
        <v>471</v>
      </c>
      <c r="B188" s="405"/>
      <c r="C188" s="405"/>
      <c r="D188" s="405"/>
      <c r="E188" s="405"/>
      <c r="F188" s="402">
        <v>500</v>
      </c>
      <c r="G188" s="402"/>
      <c r="H188" s="81"/>
      <c r="I188" s="81"/>
    </row>
    <row r="189" spans="1:9" s="30" customFormat="1" x14ac:dyDescent="0.2">
      <c r="A189" s="405" t="s">
        <v>472</v>
      </c>
      <c r="B189" s="405"/>
      <c r="C189" s="405"/>
      <c r="D189" s="405"/>
      <c r="E189" s="405"/>
      <c r="F189" s="402">
        <v>150</v>
      </c>
      <c r="G189" s="402"/>
      <c r="H189" s="81"/>
      <c r="I189" s="81"/>
    </row>
    <row r="190" spans="1:9" s="30" customFormat="1" ht="44.25" customHeight="1" x14ac:dyDescent="0.25">
      <c r="A190" s="399" t="s">
        <v>817</v>
      </c>
      <c r="B190" s="399"/>
      <c r="C190" s="399"/>
      <c r="D190" s="399"/>
      <c r="E190" s="399"/>
      <c r="F190" s="402">
        <v>1800</v>
      </c>
      <c r="G190" s="403"/>
      <c r="H190" s="81"/>
      <c r="I190" s="81"/>
    </row>
    <row r="191" spans="1:9" s="30" customFormat="1" x14ac:dyDescent="0.2">
      <c r="A191" s="405" t="s">
        <v>690</v>
      </c>
      <c r="B191" s="405"/>
      <c r="C191" s="405"/>
      <c r="D191" s="405"/>
      <c r="E191" s="405"/>
      <c r="F191" s="402">
        <v>800</v>
      </c>
      <c r="G191" s="402"/>
      <c r="H191" s="81"/>
      <c r="I191" s="81"/>
    </row>
    <row r="192" spans="1:9" s="30" customFormat="1" x14ac:dyDescent="0.2">
      <c r="A192" s="29"/>
      <c r="B192" s="29"/>
      <c r="E192" s="31"/>
      <c r="F192" s="31"/>
      <c r="H192" s="81"/>
      <c r="I192" s="81"/>
    </row>
    <row r="193" spans="1:9" s="30" customFormat="1" ht="15" x14ac:dyDescent="0.25">
      <c r="A193" s="28" t="s">
        <v>33</v>
      </c>
      <c r="B193" s="189"/>
      <c r="C193" s="189"/>
      <c r="D193" s="189"/>
      <c r="E193" s="189"/>
      <c r="F193" s="377">
        <v>3200</v>
      </c>
      <c r="G193" s="427"/>
      <c r="H193" s="81"/>
      <c r="I193" s="81"/>
    </row>
    <row r="194" spans="1:9" s="30" customFormat="1" ht="29.25" customHeight="1" x14ac:dyDescent="0.2">
      <c r="A194" s="399" t="s">
        <v>255</v>
      </c>
      <c r="B194" s="399"/>
      <c r="C194" s="399"/>
      <c r="D194" s="399"/>
      <c r="E194" s="399"/>
      <c r="F194" s="399"/>
      <c r="G194" s="399"/>
      <c r="H194" s="81"/>
      <c r="I194" s="81"/>
    </row>
    <row r="195" spans="1:9" ht="15" x14ac:dyDescent="0.25">
      <c r="A195" s="52" t="s">
        <v>34</v>
      </c>
      <c r="B195" s="75"/>
      <c r="C195" s="75"/>
      <c r="D195" s="75"/>
      <c r="E195" s="75"/>
      <c r="F195" s="413">
        <v>500</v>
      </c>
      <c r="G195" s="414"/>
    </row>
    <row r="196" spans="1:9" ht="15" x14ac:dyDescent="0.25">
      <c r="A196" s="231" t="s">
        <v>55</v>
      </c>
      <c r="B196" s="75"/>
      <c r="C196" s="75"/>
      <c r="D196" s="75"/>
      <c r="E196" s="75"/>
      <c r="F196" s="75"/>
      <c r="G196" s="75"/>
    </row>
    <row r="197" spans="1:9" ht="15" customHeight="1" x14ac:dyDescent="0.25">
      <c r="A197" s="52"/>
      <c r="B197" s="75"/>
      <c r="C197" s="75"/>
      <c r="D197" s="75"/>
      <c r="E197" s="75"/>
      <c r="F197" s="75"/>
      <c r="G197" s="75"/>
    </row>
    <row r="198" spans="1:9" ht="15" x14ac:dyDescent="0.25">
      <c r="A198" s="52" t="s">
        <v>35</v>
      </c>
      <c r="B198" s="75"/>
      <c r="C198" s="75"/>
      <c r="D198" s="75"/>
      <c r="E198" s="75"/>
      <c r="F198" s="413">
        <v>200</v>
      </c>
      <c r="G198" s="414"/>
    </row>
    <row r="199" spans="1:9" ht="15" x14ac:dyDescent="0.25">
      <c r="A199" s="66" t="s">
        <v>364</v>
      </c>
      <c r="B199" s="75"/>
      <c r="C199" s="75"/>
      <c r="D199" s="75"/>
      <c r="E199" s="75"/>
      <c r="F199" s="75"/>
      <c r="G199" s="75"/>
    </row>
    <row r="200" spans="1:9" ht="13.5" customHeight="1" x14ac:dyDescent="0.25">
      <c r="A200" s="52"/>
      <c r="B200" s="75"/>
      <c r="C200" s="75"/>
      <c r="D200" s="75"/>
      <c r="E200" s="75"/>
      <c r="F200" s="75"/>
      <c r="G200" s="75"/>
    </row>
    <row r="201" spans="1:9" ht="15" x14ac:dyDescent="0.25">
      <c r="A201" s="52" t="s">
        <v>217</v>
      </c>
      <c r="B201" s="75"/>
      <c r="C201" s="75"/>
      <c r="D201" s="75"/>
      <c r="E201" s="75"/>
      <c r="F201" s="413">
        <v>100</v>
      </c>
      <c r="G201" s="414"/>
    </row>
    <row r="202" spans="1:9" ht="28.5" customHeight="1" x14ac:dyDescent="0.2">
      <c r="A202" s="411" t="s">
        <v>365</v>
      </c>
      <c r="B202" s="411"/>
      <c r="C202" s="411"/>
      <c r="D202" s="411"/>
      <c r="E202" s="411"/>
      <c r="F202" s="411"/>
      <c r="G202" s="411"/>
    </row>
    <row r="203" spans="1:9" ht="18.75" customHeight="1" x14ac:dyDescent="0.25">
      <c r="A203" s="52"/>
      <c r="B203" s="75"/>
      <c r="C203" s="75"/>
      <c r="D203" s="75"/>
      <c r="E203" s="75"/>
      <c r="F203" s="75"/>
      <c r="G203" s="75"/>
    </row>
    <row r="204" spans="1:9" ht="32.25" customHeight="1" thickBot="1" x14ac:dyDescent="0.3">
      <c r="A204" s="382" t="s">
        <v>395</v>
      </c>
      <c r="B204" s="383"/>
      <c r="C204" s="383"/>
      <c r="D204" s="383"/>
      <c r="E204" s="383"/>
      <c r="F204" s="423">
        <f>SUM(F205,F210)</f>
        <v>160</v>
      </c>
      <c r="G204" s="423"/>
    </row>
    <row r="205" spans="1:9" ht="15.75" thickTop="1" x14ac:dyDescent="0.25">
      <c r="A205" s="52" t="s">
        <v>38</v>
      </c>
      <c r="F205" s="413">
        <v>100</v>
      </c>
      <c r="G205" s="414"/>
    </row>
    <row r="206" spans="1:9" ht="15" x14ac:dyDescent="0.25">
      <c r="A206" s="66" t="s">
        <v>48</v>
      </c>
      <c r="F206" s="67"/>
      <c r="G206" s="68"/>
    </row>
    <row r="207" spans="1:9" ht="15" x14ac:dyDescent="0.25">
      <c r="A207" s="52"/>
      <c r="F207" s="67"/>
      <c r="G207" s="68"/>
    </row>
    <row r="208" spans="1:9" ht="15" x14ac:dyDescent="0.25">
      <c r="A208" s="52"/>
      <c r="F208" s="350"/>
      <c r="G208" s="351"/>
    </row>
    <row r="209" spans="1:7" ht="15" x14ac:dyDescent="0.25">
      <c r="A209" s="52"/>
      <c r="F209" s="350"/>
      <c r="G209" s="351"/>
    </row>
    <row r="210" spans="1:7" ht="15" x14ac:dyDescent="0.25">
      <c r="A210" s="52" t="s">
        <v>39</v>
      </c>
      <c r="F210" s="413">
        <v>60</v>
      </c>
      <c r="G210" s="414"/>
    </row>
    <row r="211" spans="1:7" ht="28.5" customHeight="1" x14ac:dyDescent="0.25">
      <c r="A211" s="409" t="s">
        <v>412</v>
      </c>
      <c r="B211" s="410"/>
      <c r="C211" s="410"/>
      <c r="D211" s="410"/>
      <c r="E211" s="410"/>
      <c r="F211" s="410"/>
      <c r="G211" s="410"/>
    </row>
    <row r="212" spans="1:7" ht="16.5" customHeight="1" x14ac:dyDescent="0.25">
      <c r="A212" s="52"/>
      <c r="F212" s="67"/>
      <c r="G212" s="68"/>
    </row>
    <row r="213" spans="1:7" ht="15.75" thickBot="1" x14ac:dyDescent="0.3">
      <c r="A213" s="55" t="s">
        <v>56</v>
      </c>
      <c r="B213" s="56"/>
      <c r="C213" s="57"/>
      <c r="D213" s="57"/>
      <c r="E213" s="58"/>
      <c r="F213" s="423">
        <v>1000</v>
      </c>
      <c r="G213" s="423"/>
    </row>
    <row r="214" spans="1:7" ht="15.75" thickTop="1" x14ac:dyDescent="0.25">
      <c r="A214" s="52" t="s">
        <v>40</v>
      </c>
      <c r="F214" s="413">
        <v>1000</v>
      </c>
      <c r="G214" s="414"/>
    </row>
    <row r="215" spans="1:7" ht="15" x14ac:dyDescent="0.25">
      <c r="A215" s="66" t="s">
        <v>473</v>
      </c>
      <c r="F215" s="67"/>
      <c r="G215" s="68"/>
    </row>
    <row r="216" spans="1:7" ht="20.25" customHeight="1" x14ac:dyDescent="0.25">
      <c r="A216" s="66"/>
      <c r="F216" s="67"/>
      <c r="G216" s="68"/>
    </row>
    <row r="217" spans="1:7" ht="30" customHeight="1" thickBot="1" x14ac:dyDescent="0.3">
      <c r="A217" s="382" t="s">
        <v>393</v>
      </c>
      <c r="B217" s="383"/>
      <c r="C217" s="383"/>
      <c r="D217" s="383"/>
      <c r="E217" s="383"/>
      <c r="F217" s="423">
        <f>SUM(F218)</f>
        <v>9778</v>
      </c>
      <c r="G217" s="423"/>
    </row>
    <row r="218" spans="1:7" ht="15.75" thickTop="1" x14ac:dyDescent="0.25">
      <c r="A218" s="142" t="s">
        <v>41</v>
      </c>
      <c r="B218" s="75"/>
      <c r="C218" s="75"/>
      <c r="D218" s="75"/>
      <c r="E218" s="75"/>
      <c r="F218" s="413">
        <f>9705+58+15</f>
        <v>9778</v>
      </c>
      <c r="G218" s="414"/>
    </row>
    <row r="219" spans="1:7" ht="15" x14ac:dyDescent="0.25">
      <c r="A219" s="235" t="s">
        <v>474</v>
      </c>
      <c r="B219" s="75"/>
      <c r="C219" s="75"/>
      <c r="D219" s="75"/>
      <c r="E219" s="75"/>
      <c r="F219" s="75"/>
      <c r="G219" s="75"/>
    </row>
    <row r="220" spans="1:7" ht="15" x14ac:dyDescent="0.25">
      <c r="A220" s="52"/>
    </row>
  </sheetData>
  <mergeCells count="212">
    <mergeCell ref="A57:G57"/>
    <mergeCell ref="A143:E143"/>
    <mergeCell ref="F143:G143"/>
    <mergeCell ref="F128:G128"/>
    <mergeCell ref="A144:G148"/>
    <mergeCell ref="F218:G218"/>
    <mergeCell ref="F178:G178"/>
    <mergeCell ref="F217:G217"/>
    <mergeCell ref="A204:E204"/>
    <mergeCell ref="F204:G204"/>
    <mergeCell ref="F198:G198"/>
    <mergeCell ref="F193:G193"/>
    <mergeCell ref="F195:G195"/>
    <mergeCell ref="F213:G213"/>
    <mergeCell ref="F201:G201"/>
    <mergeCell ref="F205:G205"/>
    <mergeCell ref="A217:E217"/>
    <mergeCell ref="F214:G214"/>
    <mergeCell ref="F210:G210"/>
    <mergeCell ref="F180:G180"/>
    <mergeCell ref="F181:G181"/>
    <mergeCell ref="F182:G182"/>
    <mergeCell ref="A194:G194"/>
    <mergeCell ref="A179:E179"/>
    <mergeCell ref="F179:G179"/>
    <mergeCell ref="A189:E189"/>
    <mergeCell ref="F34:G34"/>
    <mergeCell ref="A32:G32"/>
    <mergeCell ref="A35:G35"/>
    <mergeCell ref="F53:G53"/>
    <mergeCell ref="F54:G54"/>
    <mergeCell ref="A60:E60"/>
    <mergeCell ref="F60:G60"/>
    <mergeCell ref="F52:G52"/>
    <mergeCell ref="F59:G59"/>
    <mergeCell ref="F61:G61"/>
    <mergeCell ref="A38:G39"/>
    <mergeCell ref="F41:G41"/>
    <mergeCell ref="F37:G37"/>
    <mergeCell ref="F49:G49"/>
    <mergeCell ref="A50:G50"/>
    <mergeCell ref="F44:G44"/>
    <mergeCell ref="F45:G45"/>
    <mergeCell ref="F62:G62"/>
    <mergeCell ref="F63:G63"/>
    <mergeCell ref="F64:G64"/>
    <mergeCell ref="A67:E68"/>
    <mergeCell ref="F68:G68"/>
    <mergeCell ref="F69:G69"/>
    <mergeCell ref="A191:E191"/>
    <mergeCell ref="F191:G191"/>
    <mergeCell ref="A141:G141"/>
    <mergeCell ref="F1:G1"/>
    <mergeCell ref="A13:C13"/>
    <mergeCell ref="F31:G31"/>
    <mergeCell ref="F17:G17"/>
    <mergeCell ref="F18:G18"/>
    <mergeCell ref="F22:G22"/>
    <mergeCell ref="A23:G26"/>
    <mergeCell ref="F28:G28"/>
    <mergeCell ref="A19:G20"/>
    <mergeCell ref="A29:G29"/>
    <mergeCell ref="A46:G47"/>
    <mergeCell ref="F56:G56"/>
    <mergeCell ref="A42:G42"/>
    <mergeCell ref="F107:G107"/>
    <mergeCell ref="A103:E104"/>
    <mergeCell ref="F104:G104"/>
    <mergeCell ref="F89:G89"/>
    <mergeCell ref="F92:G92"/>
    <mergeCell ref="F102:G102"/>
    <mergeCell ref="A65:G65"/>
    <mergeCell ref="F66:G66"/>
    <mergeCell ref="A69:E69"/>
    <mergeCell ref="A71:D71"/>
    <mergeCell ref="F75:G75"/>
    <mergeCell ref="F81:G81"/>
    <mergeCell ref="A79:E79"/>
    <mergeCell ref="A152:E152"/>
    <mergeCell ref="A172:E172"/>
    <mergeCell ref="F111:G111"/>
    <mergeCell ref="A105:E105"/>
    <mergeCell ref="A168:E168"/>
    <mergeCell ref="F99:G99"/>
    <mergeCell ref="A151:E151"/>
    <mergeCell ref="F151:G151"/>
    <mergeCell ref="F119:G119"/>
    <mergeCell ref="F121:G121"/>
    <mergeCell ref="F120:G120"/>
    <mergeCell ref="A123:E124"/>
    <mergeCell ref="F124:G124"/>
    <mergeCell ref="A125:E125"/>
    <mergeCell ref="F125:G125"/>
    <mergeCell ref="A126:E126"/>
    <mergeCell ref="F150:G150"/>
    <mergeCell ref="F133:G133"/>
    <mergeCell ref="A134:E134"/>
    <mergeCell ref="A107:E107"/>
    <mergeCell ref="A135:G138"/>
    <mergeCell ref="A113:E113"/>
    <mergeCell ref="F113:G113"/>
    <mergeCell ref="A169:E169"/>
    <mergeCell ref="F168:G168"/>
    <mergeCell ref="F169:G169"/>
    <mergeCell ref="F166:G166"/>
    <mergeCell ref="A167:E167"/>
    <mergeCell ref="F167:G167"/>
    <mergeCell ref="F153:G153"/>
    <mergeCell ref="A162:E162"/>
    <mergeCell ref="F162:G162"/>
    <mergeCell ref="F160:G160"/>
    <mergeCell ref="A165:E165"/>
    <mergeCell ref="F165:G165"/>
    <mergeCell ref="A158:E158"/>
    <mergeCell ref="F158:G158"/>
    <mergeCell ref="A159:E159"/>
    <mergeCell ref="F159:G159"/>
    <mergeCell ref="A129:E130"/>
    <mergeCell ref="F130:G130"/>
    <mergeCell ref="A131:E131"/>
    <mergeCell ref="F131:G131"/>
    <mergeCell ref="A82:E82"/>
    <mergeCell ref="F82:G82"/>
    <mergeCell ref="F83:G83"/>
    <mergeCell ref="F84:G84"/>
    <mergeCell ref="A83:E83"/>
    <mergeCell ref="A90:G90"/>
    <mergeCell ref="F96:G96"/>
    <mergeCell ref="A108:E108"/>
    <mergeCell ref="F108:G108"/>
    <mergeCell ref="A122:E122"/>
    <mergeCell ref="F122:G122"/>
    <mergeCell ref="A117:E118"/>
    <mergeCell ref="F118:G118"/>
    <mergeCell ref="A119:E119"/>
    <mergeCell ref="F116:G116"/>
    <mergeCell ref="A112:E112"/>
    <mergeCell ref="F112:G112"/>
    <mergeCell ref="F126:G126"/>
    <mergeCell ref="A93:D94"/>
    <mergeCell ref="F155:G155"/>
    <mergeCell ref="A70:E70"/>
    <mergeCell ref="F70:G70"/>
    <mergeCell ref="F71:G71"/>
    <mergeCell ref="A76:E76"/>
    <mergeCell ref="F76:G76"/>
    <mergeCell ref="F78:G78"/>
    <mergeCell ref="F105:G105"/>
    <mergeCell ref="A106:E106"/>
    <mergeCell ref="F106:G106"/>
    <mergeCell ref="F79:G79"/>
    <mergeCell ref="A84:E84"/>
    <mergeCell ref="F85:G85"/>
    <mergeCell ref="A86:E86"/>
    <mergeCell ref="F86:G86"/>
    <mergeCell ref="A85:E85"/>
    <mergeCell ref="F87:G87"/>
    <mergeCell ref="A87:E87"/>
    <mergeCell ref="F73:G73"/>
    <mergeCell ref="F74:G74"/>
    <mergeCell ref="A74:E74"/>
    <mergeCell ref="A75:E75"/>
    <mergeCell ref="A114:E114"/>
    <mergeCell ref="F114:G114"/>
    <mergeCell ref="A211:G211"/>
    <mergeCell ref="A202:G202"/>
    <mergeCell ref="A183:E183"/>
    <mergeCell ref="F183:G183"/>
    <mergeCell ref="F175:G175"/>
    <mergeCell ref="F134:G134"/>
    <mergeCell ref="A140:E140"/>
    <mergeCell ref="F140:G140"/>
    <mergeCell ref="A157:E157"/>
    <mergeCell ref="A166:E166"/>
    <mergeCell ref="A156:E156"/>
    <mergeCell ref="F156:G156"/>
    <mergeCell ref="F157:G157"/>
    <mergeCell ref="A160:E160"/>
    <mergeCell ref="A161:E161"/>
    <mergeCell ref="F161:G161"/>
    <mergeCell ref="A163:E163"/>
    <mergeCell ref="F163:G163"/>
    <mergeCell ref="A164:E164"/>
    <mergeCell ref="F164:G164"/>
    <mergeCell ref="A153:E153"/>
    <mergeCell ref="F154:G154"/>
    <mergeCell ref="F152:G152"/>
    <mergeCell ref="A155:E155"/>
    <mergeCell ref="F172:G172"/>
    <mergeCell ref="A175:E175"/>
    <mergeCell ref="A170:E171"/>
    <mergeCell ref="F185:G185"/>
    <mergeCell ref="A180:E181"/>
    <mergeCell ref="A182:E182"/>
    <mergeCell ref="A190:E190"/>
    <mergeCell ref="A187:E187"/>
    <mergeCell ref="F187:G187"/>
    <mergeCell ref="A188:E188"/>
    <mergeCell ref="F188:G188"/>
    <mergeCell ref="F189:G189"/>
    <mergeCell ref="A174:E174"/>
    <mergeCell ref="F174:G174"/>
    <mergeCell ref="A184:E184"/>
    <mergeCell ref="F184:G184"/>
    <mergeCell ref="F173:G173"/>
    <mergeCell ref="A173:E173"/>
    <mergeCell ref="F171:G171"/>
    <mergeCell ref="A176:E176"/>
    <mergeCell ref="F176:G176"/>
    <mergeCell ref="A186:E186"/>
    <mergeCell ref="F186:G186"/>
    <mergeCell ref="F190:G190"/>
  </mergeCells>
  <pageMargins left="0.70866141732283472" right="0.70866141732283472" top="0.78740157480314965" bottom="0.78740157480314965" header="0.31496062992125984" footer="0.31496062992125984"/>
  <pageSetup paperSize="9" scale="65" firstPageNumber="22"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3" manualBreakCount="3">
    <brk id="65" max="6" man="1"/>
    <brk id="122" max="6" man="1"/>
    <brk id="175" max="6" man="1"/>
  </rowBreaks>
  <colBreaks count="1" manualBreakCount="1">
    <brk id="11"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98"/>
  <sheetViews>
    <sheetView showGridLines="0" view="pageBreakPreview" zoomScaleNormal="100" zoomScaleSheetLayoutView="100" workbookViewId="0">
      <selection activeCell="C11" sqref="C11"/>
    </sheetView>
  </sheetViews>
  <sheetFormatPr defaultRowHeight="14.25" x14ac:dyDescent="0.2"/>
  <cols>
    <col min="1" max="1" width="8.5703125" style="53" customWidth="1"/>
    <col min="2" max="2" width="9.140625" style="53"/>
    <col min="3" max="3" width="60.85546875" style="47" customWidth="1"/>
    <col min="4" max="6" width="14.140625" style="45" customWidth="1"/>
    <col min="7" max="7" width="9.140625" style="47" customWidth="1"/>
    <col min="8" max="10" width="9.140625" style="47"/>
    <col min="11" max="11" width="13.28515625" style="47" customWidth="1"/>
    <col min="12" max="16384" width="9.140625" style="47"/>
  </cols>
  <sheetData>
    <row r="1" spans="1:14" ht="23.25" x14ac:dyDescent="0.35">
      <c r="A1" s="129" t="s">
        <v>228</v>
      </c>
      <c r="F1" s="422" t="s">
        <v>57</v>
      </c>
      <c r="G1" s="422"/>
    </row>
    <row r="3" spans="1:14" x14ac:dyDescent="0.2">
      <c r="A3" s="66" t="s">
        <v>1</v>
      </c>
      <c r="B3" s="66" t="s">
        <v>58</v>
      </c>
    </row>
    <row r="4" spans="1:14" x14ac:dyDescent="0.2">
      <c r="B4" s="66" t="s">
        <v>59</v>
      </c>
    </row>
    <row r="5" spans="1:14" s="50" customFormat="1" ht="13.5" thickBot="1" x14ac:dyDescent="0.25">
      <c r="A5" s="131"/>
      <c r="B5" s="131"/>
      <c r="D5" s="46"/>
      <c r="E5" s="46"/>
      <c r="F5" s="46"/>
      <c r="G5" s="237" t="s">
        <v>6</v>
      </c>
    </row>
    <row r="6" spans="1:14" s="50" customFormat="1" ht="39.75" thickTop="1" thickBot="1" x14ac:dyDescent="0.25">
      <c r="A6" s="82" t="s">
        <v>2</v>
      </c>
      <c r="B6" s="83" t="s">
        <v>3</v>
      </c>
      <c r="C6" s="84" t="s">
        <v>4</v>
      </c>
      <c r="D6" s="85" t="s">
        <v>414</v>
      </c>
      <c r="E6" s="1" t="s">
        <v>823</v>
      </c>
      <c r="F6" s="85" t="s">
        <v>415</v>
      </c>
      <c r="G6" s="36" t="s">
        <v>5</v>
      </c>
    </row>
    <row r="7" spans="1:14" s="91" customFormat="1" ht="12.75" thickTop="1" thickBot="1" x14ac:dyDescent="0.25">
      <c r="A7" s="86">
        <v>1</v>
      </c>
      <c r="B7" s="87">
        <v>2</v>
      </c>
      <c r="C7" s="87">
        <v>3</v>
      </c>
      <c r="D7" s="88">
        <v>4</v>
      </c>
      <c r="E7" s="88">
        <v>5</v>
      </c>
      <c r="F7" s="88">
        <v>6</v>
      </c>
      <c r="G7" s="89" t="s">
        <v>824</v>
      </c>
    </row>
    <row r="8" spans="1:14" ht="15" thickTop="1" x14ac:dyDescent="0.2">
      <c r="A8" s="107">
        <v>6172</v>
      </c>
      <c r="B8" s="108">
        <v>51</v>
      </c>
      <c r="C8" s="112" t="s">
        <v>7</v>
      </c>
      <c r="D8" s="32">
        <v>2223</v>
      </c>
      <c r="E8" s="32">
        <v>2806</v>
      </c>
      <c r="F8" s="32">
        <f>SUM(F16)</f>
        <v>2160</v>
      </c>
      <c r="G8" s="44">
        <f>F8/D8*100</f>
        <v>97.165991902834008</v>
      </c>
    </row>
    <row r="9" spans="1:14" ht="28.5" x14ac:dyDescent="0.2">
      <c r="A9" s="232">
        <v>6172</v>
      </c>
      <c r="B9" s="233">
        <v>53</v>
      </c>
      <c r="C9" s="242" t="s">
        <v>386</v>
      </c>
      <c r="D9" s="143">
        <v>300</v>
      </c>
      <c r="E9" s="143">
        <v>300</v>
      </c>
      <c r="F9" s="143">
        <f>SUM(F52)</f>
        <v>200</v>
      </c>
      <c r="G9" s="144">
        <f>F9/D9*100</f>
        <v>66.666666666666657</v>
      </c>
    </row>
    <row r="10" spans="1:14" x14ac:dyDescent="0.2">
      <c r="A10" s="107">
        <v>6172</v>
      </c>
      <c r="B10" s="108">
        <v>54</v>
      </c>
      <c r="C10" s="112" t="s">
        <v>9</v>
      </c>
      <c r="D10" s="32">
        <v>2</v>
      </c>
      <c r="E10" s="32">
        <v>2</v>
      </c>
      <c r="F10" s="32">
        <f>SUM(F56)</f>
        <v>2</v>
      </c>
      <c r="G10" s="144">
        <f>F10/D10*100</f>
        <v>100</v>
      </c>
    </row>
    <row r="11" spans="1:14" ht="15" thickBot="1" x14ac:dyDescent="0.25">
      <c r="A11" s="113">
        <v>6172</v>
      </c>
      <c r="B11" s="114">
        <v>61</v>
      </c>
      <c r="C11" s="145" t="s">
        <v>60</v>
      </c>
      <c r="D11" s="33">
        <v>8261</v>
      </c>
      <c r="E11" s="33">
        <v>14367</v>
      </c>
      <c r="F11" s="33">
        <f>SUM(F61)</f>
        <v>7611</v>
      </c>
      <c r="G11" s="144">
        <f>F11/D11*100</f>
        <v>92.131703183633945</v>
      </c>
    </row>
    <row r="12" spans="1:14" s="117" customFormat="1" ht="16.5" thickTop="1" thickBot="1" x14ac:dyDescent="0.3">
      <c r="A12" s="384" t="s">
        <v>8</v>
      </c>
      <c r="B12" s="385"/>
      <c r="C12" s="386"/>
      <c r="D12" s="115">
        <f>SUM(D8:D11)</f>
        <v>10786</v>
      </c>
      <c r="E12" s="115">
        <f>SUM(E8:E11)</f>
        <v>17475</v>
      </c>
      <c r="F12" s="115">
        <f>SUM(F8:F11)</f>
        <v>9973</v>
      </c>
      <c r="G12" s="51">
        <f>F12/D12*100</f>
        <v>92.462451325792699</v>
      </c>
    </row>
    <row r="13" spans="1:14" ht="15" thickTop="1" x14ac:dyDescent="0.2"/>
    <row r="14" spans="1:14" ht="18" customHeight="1" x14ac:dyDescent="0.2">
      <c r="A14" s="48"/>
      <c r="B14" s="48"/>
      <c r="C14" s="48"/>
      <c r="D14" s="48"/>
      <c r="E14" s="48"/>
      <c r="F14" s="48"/>
      <c r="G14" s="48"/>
      <c r="H14" s="48"/>
      <c r="I14" s="48"/>
      <c r="J14" s="48"/>
      <c r="K14" s="48"/>
      <c r="L14" s="48"/>
      <c r="M14" s="48"/>
      <c r="N14" s="48"/>
    </row>
    <row r="15" spans="1:14" ht="15" x14ac:dyDescent="0.25">
      <c r="A15" s="54" t="s">
        <v>10</v>
      </c>
    </row>
    <row r="16" spans="1:14" ht="17.25" customHeight="1" thickBot="1" x14ac:dyDescent="0.3">
      <c r="A16" s="55" t="s">
        <v>46</v>
      </c>
      <c r="B16" s="56"/>
      <c r="C16" s="57"/>
      <c r="D16" s="58"/>
      <c r="E16" s="58"/>
      <c r="F16" s="423">
        <f>SUM(F17,F24,F28,F36,F48)</f>
        <v>2160</v>
      </c>
      <c r="G16" s="423"/>
    </row>
    <row r="17" spans="1:7" ht="15.75" thickTop="1" x14ac:dyDescent="0.25">
      <c r="A17" s="28" t="s">
        <v>266</v>
      </c>
      <c r="B17" s="29"/>
      <c r="C17" s="30"/>
      <c r="D17" s="31"/>
      <c r="E17" s="31"/>
      <c r="F17" s="377">
        <f>SUM(F18,F21)</f>
        <v>150</v>
      </c>
      <c r="G17" s="427"/>
    </row>
    <row r="18" spans="1:7" ht="15" customHeight="1" x14ac:dyDescent="0.25">
      <c r="A18" s="428" t="s">
        <v>267</v>
      </c>
      <c r="B18" s="428"/>
      <c r="C18" s="428"/>
      <c r="D18" s="428"/>
      <c r="E18" s="428"/>
      <c r="F18" s="429">
        <v>50</v>
      </c>
      <c r="G18" s="430"/>
    </row>
    <row r="19" spans="1:7" s="30" customFormat="1" ht="29.25" customHeight="1" x14ac:dyDescent="0.2">
      <c r="A19" s="435" t="s">
        <v>481</v>
      </c>
      <c r="B19" s="435"/>
      <c r="C19" s="435"/>
      <c r="D19" s="435"/>
      <c r="E19" s="435"/>
      <c r="F19" s="435"/>
      <c r="G19" s="435"/>
    </row>
    <row r="20" spans="1:7" s="30" customFormat="1" ht="17.25" customHeight="1" x14ac:dyDescent="0.25">
      <c r="A20" s="125"/>
      <c r="B20" s="126"/>
      <c r="C20" s="124"/>
      <c r="D20" s="123"/>
      <c r="E20" s="123"/>
      <c r="F20" s="127"/>
      <c r="G20" s="127"/>
    </row>
    <row r="21" spans="1:7" ht="15" customHeight="1" x14ac:dyDescent="0.25">
      <c r="A21" s="428" t="s">
        <v>366</v>
      </c>
      <c r="B21" s="428"/>
      <c r="C21" s="428"/>
      <c r="D21" s="428"/>
      <c r="E21" s="428"/>
      <c r="F21" s="429">
        <v>100</v>
      </c>
      <c r="G21" s="430"/>
    </row>
    <row r="22" spans="1:7" s="30" customFormat="1" ht="43.5" customHeight="1" x14ac:dyDescent="0.2">
      <c r="A22" s="434" t="s">
        <v>480</v>
      </c>
      <c r="B22" s="435"/>
      <c r="C22" s="435"/>
      <c r="D22" s="435"/>
      <c r="E22" s="435"/>
      <c r="F22" s="435"/>
      <c r="G22" s="435"/>
    </row>
    <row r="23" spans="1:7" s="30" customFormat="1" ht="17.25" customHeight="1" x14ac:dyDescent="0.25">
      <c r="A23" s="125"/>
      <c r="B23" s="126"/>
      <c r="C23" s="124"/>
      <c r="D23" s="123"/>
      <c r="E23" s="123"/>
      <c r="F23" s="127"/>
      <c r="G23" s="127"/>
    </row>
    <row r="24" spans="1:7" ht="15" x14ac:dyDescent="0.25">
      <c r="A24" s="52" t="s">
        <v>44</v>
      </c>
      <c r="F24" s="413">
        <f>F25+F26</f>
        <v>140</v>
      </c>
      <c r="G24" s="414"/>
    </row>
    <row r="25" spans="1:7" ht="29.25" customHeight="1" x14ac:dyDescent="0.2">
      <c r="A25" s="399" t="s">
        <v>476</v>
      </c>
      <c r="B25" s="399"/>
      <c r="C25" s="399"/>
      <c r="D25" s="399"/>
      <c r="E25" s="399"/>
      <c r="F25" s="437">
        <v>40</v>
      </c>
      <c r="G25" s="439"/>
    </row>
    <row r="26" spans="1:7" ht="59.25" customHeight="1" x14ac:dyDescent="0.2">
      <c r="A26" s="399" t="s">
        <v>475</v>
      </c>
      <c r="B26" s="399"/>
      <c r="C26" s="399"/>
      <c r="D26" s="399"/>
      <c r="E26" s="399"/>
      <c r="F26" s="437">
        <v>100</v>
      </c>
      <c r="G26" s="438"/>
    </row>
    <row r="27" spans="1:7" s="30" customFormat="1" ht="17.25" customHeight="1" x14ac:dyDescent="0.25">
      <c r="A27" s="125"/>
      <c r="B27" s="126"/>
      <c r="C27" s="124"/>
      <c r="D27" s="123"/>
      <c r="E27" s="123"/>
      <c r="F27" s="127"/>
      <c r="G27" s="127"/>
    </row>
    <row r="28" spans="1:7" ht="15" x14ac:dyDescent="0.25">
      <c r="A28" s="52" t="s">
        <v>14</v>
      </c>
      <c r="F28" s="413">
        <f>SUM(F29,F33)</f>
        <v>1480</v>
      </c>
      <c r="G28" s="414"/>
    </row>
    <row r="29" spans="1:7" ht="15" customHeight="1" x14ac:dyDescent="0.25">
      <c r="A29" s="428" t="s">
        <v>752</v>
      </c>
      <c r="B29" s="428"/>
      <c r="C29" s="428"/>
      <c r="D29" s="428"/>
      <c r="E29" s="428"/>
      <c r="F29" s="429">
        <v>1370</v>
      </c>
      <c r="G29" s="430"/>
    </row>
    <row r="30" spans="1:7" ht="14.25" customHeight="1" x14ac:dyDescent="0.2">
      <c r="A30" s="415" t="s">
        <v>477</v>
      </c>
      <c r="B30" s="415"/>
      <c r="C30" s="415"/>
      <c r="D30" s="415"/>
      <c r="E30" s="415"/>
      <c r="F30" s="415"/>
      <c r="G30" s="415"/>
    </row>
    <row r="31" spans="1:7" ht="15.75" customHeight="1" x14ac:dyDescent="0.2">
      <c r="A31" s="415"/>
      <c r="B31" s="415"/>
      <c r="C31" s="415"/>
      <c r="D31" s="415"/>
      <c r="E31" s="415"/>
      <c r="F31" s="415"/>
      <c r="G31" s="415"/>
    </row>
    <row r="32" spans="1:7" ht="15.75" customHeight="1" x14ac:dyDescent="0.2">
      <c r="A32" s="271"/>
      <c r="B32" s="271"/>
      <c r="C32" s="271"/>
      <c r="D32" s="271"/>
      <c r="E32" s="271"/>
      <c r="F32" s="271"/>
      <c r="G32" s="271"/>
    </row>
    <row r="33" spans="1:7" ht="15" customHeight="1" x14ac:dyDescent="0.25">
      <c r="A33" s="428" t="s">
        <v>268</v>
      </c>
      <c r="B33" s="428"/>
      <c r="C33" s="428"/>
      <c r="D33" s="428"/>
      <c r="E33" s="428"/>
      <c r="F33" s="429">
        <v>110</v>
      </c>
      <c r="G33" s="430"/>
    </row>
    <row r="34" spans="1:7" s="30" customFormat="1" ht="30.75" customHeight="1" x14ac:dyDescent="0.2">
      <c r="A34" s="434" t="s">
        <v>478</v>
      </c>
      <c r="B34" s="434"/>
      <c r="C34" s="434"/>
      <c r="D34" s="434"/>
      <c r="E34" s="434"/>
      <c r="F34" s="434"/>
      <c r="G34" s="434"/>
    </row>
    <row r="35" spans="1:7" s="30" customFormat="1" ht="17.25" customHeight="1" x14ac:dyDescent="0.25">
      <c r="A35" s="125"/>
      <c r="B35" s="126"/>
      <c r="C35" s="124"/>
      <c r="D35" s="123"/>
      <c r="E35" s="123"/>
      <c r="F35" s="127"/>
      <c r="G35" s="127"/>
    </row>
    <row r="36" spans="1:7" ht="15" x14ac:dyDescent="0.25">
      <c r="A36" s="52" t="s">
        <v>16</v>
      </c>
      <c r="F36" s="413">
        <f>SUM(F37,F43)</f>
        <v>300</v>
      </c>
      <c r="G36" s="414"/>
    </row>
    <row r="37" spans="1:7" ht="14.25" customHeight="1" x14ac:dyDescent="0.25">
      <c r="A37" s="428" t="s">
        <v>269</v>
      </c>
      <c r="B37" s="428"/>
      <c r="C37" s="428"/>
      <c r="D37" s="428"/>
      <c r="E37" s="428"/>
      <c r="F37" s="429">
        <f>140-40</f>
        <v>100</v>
      </c>
      <c r="G37" s="430"/>
    </row>
    <row r="38" spans="1:7" ht="14.25" customHeight="1" x14ac:dyDescent="0.2">
      <c r="A38" s="415" t="s">
        <v>818</v>
      </c>
      <c r="B38" s="415"/>
      <c r="C38" s="415"/>
      <c r="D38" s="415"/>
      <c r="E38" s="415"/>
      <c r="F38" s="415"/>
      <c r="G38" s="415"/>
    </row>
    <row r="39" spans="1:7" ht="14.25" customHeight="1" x14ac:dyDescent="0.2">
      <c r="A39" s="415"/>
      <c r="B39" s="415"/>
      <c r="C39" s="415"/>
      <c r="D39" s="415"/>
      <c r="E39" s="415"/>
      <c r="F39" s="415"/>
      <c r="G39" s="415"/>
    </row>
    <row r="40" spans="1:7" ht="14.25" customHeight="1" x14ac:dyDescent="0.2">
      <c r="A40" s="415"/>
      <c r="B40" s="415"/>
      <c r="C40" s="415"/>
      <c r="D40" s="415"/>
      <c r="E40" s="415"/>
      <c r="F40" s="415"/>
      <c r="G40" s="415"/>
    </row>
    <row r="41" spans="1:7" ht="31.5" customHeight="1" x14ac:dyDescent="0.2">
      <c r="A41" s="415"/>
      <c r="B41" s="415"/>
      <c r="C41" s="415"/>
      <c r="D41" s="415"/>
      <c r="E41" s="415"/>
      <c r="F41" s="415"/>
      <c r="G41" s="415"/>
    </row>
    <row r="42" spans="1:7" ht="15" x14ac:dyDescent="0.25">
      <c r="A42" s="52"/>
      <c r="F42" s="191"/>
      <c r="G42" s="192"/>
    </row>
    <row r="43" spans="1:7" ht="14.25" customHeight="1" x14ac:dyDescent="0.25">
      <c r="A43" s="428" t="s">
        <v>270</v>
      </c>
      <c r="B43" s="428"/>
      <c r="C43" s="428"/>
      <c r="D43" s="428"/>
      <c r="E43" s="428"/>
      <c r="F43" s="429">
        <v>200</v>
      </c>
      <c r="G43" s="430"/>
    </row>
    <row r="44" spans="1:7" x14ac:dyDescent="0.2">
      <c r="A44" s="415" t="s">
        <v>819</v>
      </c>
      <c r="B44" s="415"/>
      <c r="C44" s="415"/>
      <c r="D44" s="415"/>
      <c r="E44" s="415"/>
      <c r="F44" s="415"/>
      <c r="G44" s="415"/>
    </row>
    <row r="45" spans="1:7" x14ac:dyDescent="0.2">
      <c r="A45" s="415"/>
      <c r="B45" s="415"/>
      <c r="C45" s="415"/>
      <c r="D45" s="415"/>
      <c r="E45" s="415"/>
      <c r="F45" s="415"/>
      <c r="G45" s="415"/>
    </row>
    <row r="46" spans="1:7" ht="32.25" customHeight="1" x14ac:dyDescent="0.2">
      <c r="A46" s="415"/>
      <c r="B46" s="415"/>
      <c r="C46" s="415"/>
      <c r="D46" s="415"/>
      <c r="E46" s="415"/>
      <c r="F46" s="415"/>
      <c r="G46" s="415"/>
    </row>
    <row r="47" spans="1:7" ht="15" x14ac:dyDescent="0.25">
      <c r="A47" s="52"/>
      <c r="F47" s="67"/>
      <c r="G47" s="68"/>
    </row>
    <row r="48" spans="1:7" ht="15" x14ac:dyDescent="0.25">
      <c r="A48" s="52" t="s">
        <v>205</v>
      </c>
      <c r="F48" s="413">
        <v>90</v>
      </c>
      <c r="G48" s="414"/>
    </row>
    <row r="49" spans="1:7" ht="15" customHeight="1" x14ac:dyDescent="0.2">
      <c r="A49" s="415" t="s">
        <v>479</v>
      </c>
      <c r="B49" s="415"/>
      <c r="C49" s="415"/>
      <c r="D49" s="415"/>
      <c r="E49" s="415"/>
      <c r="F49" s="415"/>
      <c r="G49" s="415"/>
    </row>
    <row r="50" spans="1:7" ht="15" customHeight="1" x14ac:dyDescent="0.2">
      <c r="A50" s="415"/>
      <c r="B50" s="415"/>
      <c r="C50" s="415"/>
      <c r="D50" s="415"/>
      <c r="E50" s="415"/>
      <c r="F50" s="415"/>
      <c r="G50" s="415"/>
    </row>
    <row r="51" spans="1:7" ht="19.5" customHeight="1" x14ac:dyDescent="0.25">
      <c r="A51" s="52"/>
      <c r="F51" s="67"/>
      <c r="G51" s="68"/>
    </row>
    <row r="52" spans="1:7" ht="32.25" customHeight="1" thickBot="1" x14ac:dyDescent="0.3">
      <c r="A52" s="382" t="s">
        <v>395</v>
      </c>
      <c r="B52" s="383"/>
      <c r="C52" s="383"/>
      <c r="D52" s="383"/>
      <c r="E52" s="383"/>
      <c r="F52" s="423">
        <f>SUM(F53)</f>
        <v>200</v>
      </c>
      <c r="G52" s="423"/>
    </row>
    <row r="53" spans="1:7" ht="15.75" thickTop="1" x14ac:dyDescent="0.25">
      <c r="A53" s="52" t="s">
        <v>39</v>
      </c>
      <c r="F53" s="413">
        <v>200</v>
      </c>
      <c r="G53" s="414"/>
    </row>
    <row r="54" spans="1:7" ht="27.75" customHeight="1" x14ac:dyDescent="0.2">
      <c r="A54" s="415" t="s">
        <v>802</v>
      </c>
      <c r="B54" s="440"/>
      <c r="C54" s="440"/>
      <c r="D54" s="440"/>
      <c r="E54" s="440"/>
      <c r="F54" s="440"/>
      <c r="G54" s="440"/>
    </row>
    <row r="55" spans="1:7" ht="15.75" customHeight="1" x14ac:dyDescent="0.25">
      <c r="A55" s="52"/>
      <c r="F55" s="67"/>
      <c r="G55" s="68"/>
    </row>
    <row r="56" spans="1:7" ht="15.75" thickBot="1" x14ac:dyDescent="0.3">
      <c r="A56" s="55" t="s">
        <v>56</v>
      </c>
      <c r="B56" s="56"/>
      <c r="C56" s="57"/>
      <c r="D56" s="58"/>
      <c r="E56" s="58"/>
      <c r="F56" s="423">
        <v>2</v>
      </c>
      <c r="G56" s="423"/>
    </row>
    <row r="57" spans="1:7" ht="15.75" thickTop="1" x14ac:dyDescent="0.25">
      <c r="A57" s="52" t="s">
        <v>43</v>
      </c>
      <c r="F57" s="413">
        <v>2</v>
      </c>
      <c r="G57" s="414"/>
    </row>
    <row r="58" spans="1:7" x14ac:dyDescent="0.2">
      <c r="A58" s="415" t="s">
        <v>271</v>
      </c>
      <c r="B58" s="440"/>
      <c r="C58" s="440"/>
      <c r="D58" s="440"/>
      <c r="E58" s="440"/>
      <c r="F58" s="440"/>
      <c r="G58" s="440"/>
    </row>
    <row r="59" spans="1:7" x14ac:dyDescent="0.2">
      <c r="A59" s="440"/>
      <c r="B59" s="440"/>
      <c r="C59" s="440"/>
      <c r="D59" s="440"/>
      <c r="E59" s="440"/>
      <c r="F59" s="440"/>
      <c r="G59" s="440"/>
    </row>
    <row r="60" spans="1:7" ht="29.25" customHeight="1" x14ac:dyDescent="0.25">
      <c r="A60" s="52"/>
      <c r="F60" s="67"/>
      <c r="G60" s="68"/>
    </row>
    <row r="61" spans="1:7" ht="17.25" customHeight="1" thickBot="1" x14ac:dyDescent="0.3">
      <c r="A61" s="55" t="s">
        <v>61</v>
      </c>
      <c r="B61" s="56"/>
      <c r="C61" s="57"/>
      <c r="D61" s="58"/>
      <c r="E61" s="58"/>
      <c r="F61" s="423">
        <f>SUM(F62,F65,F93)</f>
        <v>7611</v>
      </c>
      <c r="G61" s="423"/>
    </row>
    <row r="62" spans="1:7" s="124" customFormat="1" ht="17.25" customHeight="1" thickTop="1" x14ac:dyDescent="0.25">
      <c r="A62" s="125" t="s">
        <v>229</v>
      </c>
      <c r="B62" s="126"/>
      <c r="D62" s="123"/>
      <c r="E62" s="123"/>
      <c r="F62" s="413">
        <v>2440</v>
      </c>
      <c r="G62" s="414"/>
    </row>
    <row r="63" spans="1:7" ht="30" customHeight="1" x14ac:dyDescent="0.2">
      <c r="A63" s="433" t="s">
        <v>230</v>
      </c>
      <c r="B63" s="441"/>
      <c r="C63" s="441"/>
      <c r="D63" s="441"/>
      <c r="E63" s="441"/>
      <c r="F63" s="441"/>
      <c r="G63" s="441"/>
    </row>
    <row r="64" spans="1:7" ht="14.25" customHeight="1" x14ac:dyDescent="0.25">
      <c r="A64" s="146"/>
      <c r="B64" s="146"/>
      <c r="C64" s="146"/>
      <c r="D64" s="146"/>
      <c r="E64" s="146"/>
      <c r="F64" s="146"/>
      <c r="G64" s="146"/>
    </row>
    <row r="65" spans="1:11" s="124" customFormat="1" ht="17.25" customHeight="1" x14ac:dyDescent="0.25">
      <c r="A65" s="125" t="s">
        <v>62</v>
      </c>
      <c r="B65" s="126"/>
      <c r="D65" s="123"/>
      <c r="E65" s="123"/>
      <c r="F65" s="413">
        <f>SUM(F66,F76,F82,F87)</f>
        <v>5011</v>
      </c>
      <c r="G65" s="414"/>
    </row>
    <row r="66" spans="1:11" ht="14.25" customHeight="1" x14ac:dyDescent="0.25">
      <c r="A66" s="428" t="s">
        <v>482</v>
      </c>
      <c r="B66" s="428"/>
      <c r="C66" s="428"/>
      <c r="D66" s="428"/>
      <c r="E66" s="428"/>
      <c r="F66" s="429">
        <v>1000</v>
      </c>
      <c r="G66" s="430"/>
    </row>
    <row r="67" spans="1:11" s="124" customFormat="1" ht="22.5" customHeight="1" x14ac:dyDescent="0.2">
      <c r="A67" s="431" t="s">
        <v>483</v>
      </c>
      <c r="B67" s="431"/>
      <c r="C67" s="431"/>
      <c r="D67" s="431"/>
      <c r="E67" s="431"/>
      <c r="F67" s="431"/>
      <c r="G67" s="431"/>
    </row>
    <row r="68" spans="1:11" s="124" customFormat="1" ht="17.25" customHeight="1" x14ac:dyDescent="0.2">
      <c r="A68" s="431"/>
      <c r="B68" s="431"/>
      <c r="C68" s="431"/>
      <c r="D68" s="431"/>
      <c r="E68" s="431"/>
      <c r="F68" s="431"/>
      <c r="G68" s="431"/>
    </row>
    <row r="69" spans="1:11" s="124" customFormat="1" ht="17.25" customHeight="1" x14ac:dyDescent="0.2">
      <c r="A69" s="431"/>
      <c r="B69" s="431"/>
      <c r="C69" s="431"/>
      <c r="D69" s="431"/>
      <c r="E69" s="431"/>
      <c r="F69" s="431"/>
      <c r="G69" s="431"/>
    </row>
    <row r="70" spans="1:11" s="124" customFormat="1" ht="17.25" customHeight="1" x14ac:dyDescent="0.2">
      <c r="A70" s="431"/>
      <c r="B70" s="431"/>
      <c r="C70" s="431"/>
      <c r="D70" s="431"/>
      <c r="E70" s="431"/>
      <c r="F70" s="431"/>
      <c r="G70" s="431"/>
    </row>
    <row r="71" spans="1:11" s="124" customFormat="1" ht="17.25" customHeight="1" x14ac:dyDescent="0.2">
      <c r="A71" s="431"/>
      <c r="B71" s="431"/>
      <c r="C71" s="431"/>
      <c r="D71" s="431"/>
      <c r="E71" s="431"/>
      <c r="F71" s="431"/>
      <c r="G71" s="431"/>
    </row>
    <row r="72" spans="1:11" s="124" customFormat="1" ht="17.25" customHeight="1" x14ac:dyDescent="0.2">
      <c r="A72" s="431"/>
      <c r="B72" s="431"/>
      <c r="C72" s="431"/>
      <c r="D72" s="431"/>
      <c r="E72" s="431"/>
      <c r="F72" s="431"/>
      <c r="G72" s="431"/>
    </row>
    <row r="73" spans="1:11" s="124" customFormat="1" ht="17.25" customHeight="1" x14ac:dyDescent="0.2">
      <c r="A73" s="431"/>
      <c r="B73" s="431"/>
      <c r="C73" s="431"/>
      <c r="D73" s="431"/>
      <c r="E73" s="431"/>
      <c r="F73" s="431"/>
      <c r="G73" s="431"/>
    </row>
    <row r="74" spans="1:11" s="124" customFormat="1" ht="18.75" customHeight="1" x14ac:dyDescent="0.2">
      <c r="A74" s="431"/>
      <c r="B74" s="431"/>
      <c r="C74" s="431"/>
      <c r="D74" s="431"/>
      <c r="E74" s="431"/>
      <c r="F74" s="431"/>
      <c r="G74" s="431"/>
    </row>
    <row r="75" spans="1:11" s="124" customFormat="1" ht="17.25" customHeight="1" x14ac:dyDescent="0.25">
      <c r="A75" s="125"/>
      <c r="B75" s="126"/>
      <c r="D75" s="123"/>
      <c r="E75" s="123"/>
      <c r="F75" s="269"/>
      <c r="G75" s="270"/>
    </row>
    <row r="76" spans="1:11" ht="14.25" customHeight="1" x14ac:dyDescent="0.2">
      <c r="A76" s="428" t="s">
        <v>272</v>
      </c>
      <c r="B76" s="428"/>
      <c r="C76" s="428"/>
      <c r="D76" s="428"/>
      <c r="E76" s="428"/>
      <c r="F76" s="429">
        <v>1711</v>
      </c>
      <c r="G76" s="429"/>
      <c r="H76" s="30"/>
      <c r="I76" s="30"/>
      <c r="J76" s="30"/>
      <c r="K76" s="30"/>
    </row>
    <row r="77" spans="1:11" ht="15.75" customHeight="1" x14ac:dyDescent="0.2">
      <c r="A77" s="432" t="s">
        <v>614</v>
      </c>
      <c r="B77" s="432"/>
      <c r="C77" s="432"/>
      <c r="D77" s="432"/>
      <c r="E77" s="432"/>
      <c r="F77" s="432"/>
      <c r="G77" s="432"/>
      <c r="H77" s="30"/>
      <c r="I77" s="30"/>
      <c r="J77" s="30"/>
      <c r="K77" s="30"/>
    </row>
    <row r="78" spans="1:11" s="124" customFormat="1" ht="17.25" customHeight="1" x14ac:dyDescent="0.2">
      <c r="A78" s="432"/>
      <c r="B78" s="432"/>
      <c r="C78" s="432"/>
      <c r="D78" s="432"/>
      <c r="E78" s="432"/>
      <c r="F78" s="432"/>
      <c r="G78" s="432"/>
    </row>
    <row r="79" spans="1:11" s="124" customFormat="1" ht="17.25" customHeight="1" x14ac:dyDescent="0.2">
      <c r="A79" s="432"/>
      <c r="B79" s="432"/>
      <c r="C79" s="432"/>
      <c r="D79" s="432"/>
      <c r="E79" s="432"/>
      <c r="F79" s="432"/>
      <c r="G79" s="432"/>
    </row>
    <row r="80" spans="1:11" s="124" customFormat="1" ht="37.5" customHeight="1" x14ac:dyDescent="0.2">
      <c r="A80" s="432"/>
      <c r="B80" s="432"/>
      <c r="C80" s="432"/>
      <c r="D80" s="432"/>
      <c r="E80" s="432"/>
      <c r="F80" s="432"/>
      <c r="G80" s="432"/>
    </row>
    <row r="81" spans="1:7" s="124" customFormat="1" ht="17.25" customHeight="1" x14ac:dyDescent="0.25">
      <c r="A81" s="125"/>
      <c r="B81" s="126"/>
      <c r="D81" s="123"/>
      <c r="E81" s="123"/>
      <c r="F81" s="269"/>
      <c r="G81" s="270"/>
    </row>
    <row r="82" spans="1:7" ht="14.25" customHeight="1" x14ac:dyDescent="0.25">
      <c r="A82" s="428" t="s">
        <v>273</v>
      </c>
      <c r="B82" s="428"/>
      <c r="C82" s="428"/>
      <c r="D82" s="428"/>
      <c r="E82" s="428"/>
      <c r="F82" s="429">
        <v>1100</v>
      </c>
      <c r="G82" s="430"/>
    </row>
    <row r="83" spans="1:7" x14ac:dyDescent="0.2">
      <c r="A83" s="436" t="s">
        <v>484</v>
      </c>
      <c r="B83" s="436"/>
      <c r="C83" s="436"/>
      <c r="D83" s="436"/>
      <c r="E83" s="436"/>
      <c r="F83" s="436"/>
      <c r="G83" s="436"/>
    </row>
    <row r="84" spans="1:7" x14ac:dyDescent="0.2">
      <c r="A84" s="436"/>
      <c r="B84" s="436"/>
      <c r="C84" s="436"/>
      <c r="D84" s="436"/>
      <c r="E84" s="436"/>
      <c r="F84" s="436"/>
      <c r="G84" s="436"/>
    </row>
    <row r="85" spans="1:7" x14ac:dyDescent="0.2">
      <c r="A85" s="436"/>
      <c r="B85" s="436"/>
      <c r="C85" s="436"/>
      <c r="D85" s="436"/>
      <c r="E85" s="436"/>
      <c r="F85" s="436"/>
      <c r="G85" s="436"/>
    </row>
    <row r="86" spans="1:7" s="124" customFormat="1" ht="17.25" customHeight="1" x14ac:dyDescent="0.25">
      <c r="A86" s="125"/>
      <c r="B86" s="126"/>
      <c r="D86" s="123"/>
      <c r="E86" s="123"/>
      <c r="F86" s="269"/>
      <c r="G86" s="270"/>
    </row>
    <row r="87" spans="1:7" ht="14.25" customHeight="1" x14ac:dyDescent="0.25">
      <c r="A87" s="428" t="s">
        <v>485</v>
      </c>
      <c r="B87" s="428"/>
      <c r="C87" s="428"/>
      <c r="D87" s="428"/>
      <c r="E87" s="428"/>
      <c r="F87" s="429">
        <v>1200</v>
      </c>
      <c r="G87" s="430"/>
    </row>
    <row r="88" spans="1:7" ht="24.75" customHeight="1" x14ac:dyDescent="0.2">
      <c r="A88" s="433" t="s">
        <v>486</v>
      </c>
      <c r="B88" s="433"/>
      <c r="C88" s="433"/>
      <c r="D88" s="433"/>
      <c r="E88" s="433"/>
      <c r="F88" s="433"/>
      <c r="G88" s="433"/>
    </row>
    <row r="89" spans="1:7" ht="14.25" customHeight="1" x14ac:dyDescent="0.2">
      <c r="A89" s="433"/>
      <c r="B89" s="433"/>
      <c r="C89" s="433"/>
      <c r="D89" s="433"/>
      <c r="E89" s="433"/>
      <c r="F89" s="433"/>
      <c r="G89" s="433"/>
    </row>
    <row r="90" spans="1:7" x14ac:dyDescent="0.2">
      <c r="A90" s="433"/>
      <c r="B90" s="433"/>
      <c r="C90" s="433"/>
      <c r="D90" s="433"/>
      <c r="E90" s="433"/>
      <c r="F90" s="433"/>
      <c r="G90" s="433"/>
    </row>
    <row r="91" spans="1:7" ht="36.75" customHeight="1" x14ac:dyDescent="0.2">
      <c r="A91" s="433"/>
      <c r="B91" s="433"/>
      <c r="C91" s="433"/>
      <c r="D91" s="433"/>
      <c r="E91" s="433"/>
      <c r="F91" s="433"/>
      <c r="G91" s="433"/>
    </row>
    <row r="93" spans="1:7" s="124" customFormat="1" ht="17.25" customHeight="1" x14ac:dyDescent="0.25">
      <c r="A93" s="125" t="s">
        <v>274</v>
      </c>
      <c r="B93" s="126"/>
      <c r="D93" s="123"/>
      <c r="E93" s="123"/>
      <c r="F93" s="413">
        <f>SUM(F94,F97)</f>
        <v>160</v>
      </c>
      <c r="G93" s="414"/>
    </row>
    <row r="94" spans="1:7" ht="15" customHeight="1" x14ac:dyDescent="0.25">
      <c r="A94" s="428" t="s">
        <v>275</v>
      </c>
      <c r="B94" s="428"/>
      <c r="C94" s="428"/>
      <c r="D94" s="428"/>
      <c r="E94" s="428"/>
      <c r="F94" s="429">
        <v>100</v>
      </c>
      <c r="G94" s="430"/>
    </row>
    <row r="95" spans="1:7" s="30" customFormat="1" ht="29.25" customHeight="1" x14ac:dyDescent="0.2">
      <c r="A95" s="435" t="s">
        <v>276</v>
      </c>
      <c r="B95" s="435"/>
      <c r="C95" s="435"/>
      <c r="D95" s="435"/>
      <c r="E95" s="435"/>
      <c r="F95" s="435"/>
      <c r="G95" s="435"/>
    </row>
    <row r="96" spans="1:7" s="30" customFormat="1" ht="17.25" customHeight="1" x14ac:dyDescent="0.25">
      <c r="A96" s="125"/>
      <c r="B96" s="126"/>
      <c r="C96" s="124"/>
      <c r="D96" s="123"/>
      <c r="E96" s="123"/>
      <c r="F96" s="127"/>
      <c r="G96" s="127"/>
    </row>
    <row r="97" spans="1:7" ht="15" customHeight="1" x14ac:dyDescent="0.25">
      <c r="A97" s="428" t="s">
        <v>277</v>
      </c>
      <c r="B97" s="428"/>
      <c r="C97" s="428"/>
      <c r="D97" s="428"/>
      <c r="E97" s="428"/>
      <c r="F97" s="429">
        <v>60</v>
      </c>
      <c r="G97" s="430"/>
    </row>
    <row r="98" spans="1:7" s="30" customFormat="1" ht="59.25" customHeight="1" x14ac:dyDescent="0.2">
      <c r="A98" s="434" t="s">
        <v>803</v>
      </c>
      <c r="B98" s="435"/>
      <c r="C98" s="435"/>
      <c r="D98" s="435"/>
      <c r="E98" s="435"/>
      <c r="F98" s="435"/>
      <c r="G98" s="435"/>
    </row>
  </sheetData>
  <mergeCells count="61">
    <mergeCell ref="A58:G59"/>
    <mergeCell ref="A54:G54"/>
    <mergeCell ref="F65:G65"/>
    <mergeCell ref="F62:G62"/>
    <mergeCell ref="F56:G56"/>
    <mergeCell ref="F61:G61"/>
    <mergeCell ref="A63:G63"/>
    <mergeCell ref="A49:G50"/>
    <mergeCell ref="F53:G53"/>
    <mergeCell ref="A52:E52"/>
    <mergeCell ref="F52:G52"/>
    <mergeCell ref="F57:G57"/>
    <mergeCell ref="F25:G25"/>
    <mergeCell ref="A29:E29"/>
    <mergeCell ref="A44:G46"/>
    <mergeCell ref="A26:E26"/>
    <mergeCell ref="A25:E25"/>
    <mergeCell ref="F36:G36"/>
    <mergeCell ref="F48:G48"/>
    <mergeCell ref="A30:G31"/>
    <mergeCell ref="A34:G34"/>
    <mergeCell ref="A37:E37"/>
    <mergeCell ref="F37:G37"/>
    <mergeCell ref="A38:G41"/>
    <mergeCell ref="A43:E43"/>
    <mergeCell ref="F43:G43"/>
    <mergeCell ref="F1:G1"/>
    <mergeCell ref="A12:C12"/>
    <mergeCell ref="F16:G16"/>
    <mergeCell ref="A33:E33"/>
    <mergeCell ref="F33:G33"/>
    <mergeCell ref="A18:E18"/>
    <mergeCell ref="A19:G19"/>
    <mergeCell ref="A21:E21"/>
    <mergeCell ref="F21:G21"/>
    <mergeCell ref="A22:G22"/>
    <mergeCell ref="F24:G24"/>
    <mergeCell ref="F29:G29"/>
    <mergeCell ref="F26:G26"/>
    <mergeCell ref="F17:G17"/>
    <mergeCell ref="F18:G18"/>
    <mergeCell ref="F28:G28"/>
    <mergeCell ref="A98:G98"/>
    <mergeCell ref="A83:G85"/>
    <mergeCell ref="F93:G93"/>
    <mergeCell ref="A94:E94"/>
    <mergeCell ref="F94:G94"/>
    <mergeCell ref="A95:G95"/>
    <mergeCell ref="A97:E97"/>
    <mergeCell ref="F97:G97"/>
    <mergeCell ref="A87:E87"/>
    <mergeCell ref="F87:G87"/>
    <mergeCell ref="A66:E66"/>
    <mergeCell ref="F66:G66"/>
    <mergeCell ref="A67:G74"/>
    <mergeCell ref="A77:G80"/>
    <mergeCell ref="A88:G91"/>
    <mergeCell ref="A76:E76"/>
    <mergeCell ref="F76:G76"/>
    <mergeCell ref="A82:E82"/>
    <mergeCell ref="F82:G82"/>
  </mergeCells>
  <pageMargins left="0.70866141732283472" right="0.70866141732283472" top="0.78740157480314965" bottom="0.78740157480314965" header="0.31496062992125984" footer="0.31496062992125984"/>
  <pageSetup paperSize="9" scale="67" firstPageNumber="26"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1" manualBreakCount="1">
    <brk id="55" max="6" man="1"/>
  </rowBreaks>
  <colBreaks count="1" manualBreakCount="1">
    <brk id="10"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153"/>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38 16384:16384" ht="23.25" x14ac:dyDescent="0.35">
      <c r="A1" s="129" t="s">
        <v>310</v>
      </c>
      <c r="F1" s="422" t="s">
        <v>311</v>
      </c>
      <c r="G1" s="422"/>
    </row>
    <row r="3" spans="1:38 16384:16384" x14ac:dyDescent="0.2">
      <c r="A3" s="198" t="s">
        <v>1</v>
      </c>
      <c r="B3" s="227" t="s">
        <v>356</v>
      </c>
    </row>
    <row r="4" spans="1:38 16384:16384" x14ac:dyDescent="0.2">
      <c r="B4" s="198" t="s">
        <v>59</v>
      </c>
    </row>
    <row r="5" spans="1:38 16384:16384" s="50" customFormat="1" ht="13.5" thickBot="1" x14ac:dyDescent="0.25">
      <c r="A5" s="131"/>
      <c r="B5" s="131"/>
      <c r="D5" s="46"/>
      <c r="E5" s="46"/>
      <c r="F5" s="46"/>
      <c r="G5" s="237" t="s">
        <v>6</v>
      </c>
    </row>
    <row r="6" spans="1:38 16384:16384" s="50" customFormat="1" ht="39.75" thickTop="1" thickBot="1" x14ac:dyDescent="0.25">
      <c r="A6" s="82" t="s">
        <v>2</v>
      </c>
      <c r="B6" s="83" t="s">
        <v>3</v>
      </c>
      <c r="C6" s="84" t="s">
        <v>4</v>
      </c>
      <c r="D6" s="85" t="s">
        <v>414</v>
      </c>
      <c r="E6" s="1" t="s">
        <v>823</v>
      </c>
      <c r="F6" s="85" t="s">
        <v>415</v>
      </c>
      <c r="G6" s="36" t="s">
        <v>5</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16384:16384" s="91" customFormat="1" ht="12.75" thickTop="1" thickBot="1" x14ac:dyDescent="0.25">
      <c r="A7" s="86">
        <v>1</v>
      </c>
      <c r="B7" s="87">
        <v>2</v>
      </c>
      <c r="C7" s="87">
        <v>3</v>
      </c>
      <c r="D7" s="88">
        <v>4</v>
      </c>
      <c r="E7" s="88">
        <v>5</v>
      </c>
      <c r="F7" s="88">
        <v>6</v>
      </c>
      <c r="G7" s="89" t="s">
        <v>824</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XFD7" s="91">
        <f>SUM(A7:XFC7)</f>
        <v>21</v>
      </c>
    </row>
    <row r="8" spans="1:38 16384:16384" ht="15.75" thickTop="1" thickBot="1" x14ac:dyDescent="0.25">
      <c r="A8" s="107">
        <v>6172</v>
      </c>
      <c r="B8" s="108">
        <v>51</v>
      </c>
      <c r="C8" s="112" t="s">
        <v>7</v>
      </c>
      <c r="D8" s="32">
        <v>29261</v>
      </c>
      <c r="E8" s="32">
        <v>28818</v>
      </c>
      <c r="F8" s="32">
        <f>SUM(F14)</f>
        <v>32773</v>
      </c>
      <c r="G8" s="44">
        <f>F8/D8*100</f>
        <v>112.00232391237483</v>
      </c>
    </row>
    <row r="9" spans="1:38 16384:16384" s="117" customFormat="1" ht="16.5" thickTop="1" thickBot="1" x14ac:dyDescent="0.3">
      <c r="A9" s="384" t="s">
        <v>8</v>
      </c>
      <c r="B9" s="385"/>
      <c r="C9" s="386"/>
      <c r="D9" s="115">
        <f>SUM(D8:D8)</f>
        <v>29261</v>
      </c>
      <c r="E9" s="115">
        <f>SUM(E8:E8)</f>
        <v>28818</v>
      </c>
      <c r="F9" s="115">
        <f>SUM(F8:F8)</f>
        <v>32773</v>
      </c>
      <c r="G9" s="51">
        <f>F9/D9*100</f>
        <v>112.00232391237483</v>
      </c>
    </row>
    <row r="10" spans="1:38 16384:16384" ht="15" thickTop="1" x14ac:dyDescent="0.2">
      <c r="A10" s="444"/>
      <c r="B10" s="444"/>
      <c r="C10" s="444"/>
      <c r="D10" s="444"/>
      <c r="E10" s="444"/>
      <c r="F10" s="444"/>
      <c r="G10" s="444"/>
    </row>
    <row r="11" spans="1:38 16384:16384" hidden="1" x14ac:dyDescent="0.2">
      <c r="A11" s="445" t="s">
        <v>352</v>
      </c>
      <c r="B11" s="445"/>
      <c r="C11" s="445"/>
      <c r="D11" s="445"/>
      <c r="E11" s="445"/>
      <c r="F11" s="445"/>
      <c r="G11" s="445"/>
      <c r="I11" s="199"/>
      <c r="J11" s="199"/>
      <c r="K11" s="199"/>
      <c r="L11" s="199"/>
      <c r="M11" s="199"/>
      <c r="N11" s="199"/>
      <c r="O11" s="199"/>
    </row>
    <row r="12" spans="1:38 16384:16384" ht="18" customHeight="1" x14ac:dyDescent="0.2">
      <c r="A12" s="199"/>
      <c r="B12" s="199"/>
      <c r="C12" s="199"/>
      <c r="D12" s="199"/>
      <c r="E12" s="199"/>
      <c r="F12" s="199"/>
      <c r="G12" s="199"/>
      <c r="I12" s="199"/>
      <c r="J12" s="199"/>
      <c r="K12" s="199"/>
      <c r="L12" s="199"/>
      <c r="M12" s="199"/>
      <c r="N12" s="199"/>
      <c r="O12" s="199"/>
    </row>
    <row r="13" spans="1:38 16384:16384" ht="15" x14ac:dyDescent="0.25">
      <c r="A13" s="54" t="s">
        <v>10</v>
      </c>
    </row>
    <row r="14" spans="1:38 16384:16384" ht="17.25" customHeight="1" thickBot="1" x14ac:dyDescent="0.3">
      <c r="A14" s="55" t="s">
        <v>46</v>
      </c>
      <c r="B14" s="56"/>
      <c r="C14" s="57"/>
      <c r="D14" s="58"/>
      <c r="E14" s="58"/>
      <c r="F14" s="423">
        <f>SUM(F15,F19,F22,F26,F32,F132,F136,F140)</f>
        <v>32773</v>
      </c>
      <c r="G14" s="423"/>
      <c r="H14" s="2"/>
    </row>
    <row r="15" spans="1:38 16384:16384" ht="15.75" thickTop="1" x14ac:dyDescent="0.25">
      <c r="A15" s="52" t="s">
        <v>13</v>
      </c>
      <c r="B15" s="29"/>
      <c r="C15" s="30"/>
      <c r="D15" s="31"/>
      <c r="E15" s="31"/>
      <c r="F15" s="377">
        <v>1110</v>
      </c>
      <c r="G15" s="427"/>
    </row>
    <row r="16" spans="1:38 16384:16384" s="30" customFormat="1" ht="23.25" customHeight="1" x14ac:dyDescent="0.2">
      <c r="A16" s="434" t="s">
        <v>699</v>
      </c>
      <c r="B16" s="434"/>
      <c r="C16" s="434"/>
      <c r="D16" s="434"/>
      <c r="E16" s="434"/>
      <c r="F16" s="434"/>
      <c r="G16" s="434"/>
      <c r="H16" s="39"/>
    </row>
    <row r="17" spans="1:8" s="30" customFormat="1" ht="36" customHeight="1" x14ac:dyDescent="0.2">
      <c r="A17" s="434"/>
      <c r="B17" s="434"/>
      <c r="C17" s="434"/>
      <c r="D17" s="434"/>
      <c r="E17" s="434"/>
      <c r="F17" s="434"/>
      <c r="G17" s="434"/>
      <c r="H17" s="39"/>
    </row>
    <row r="18" spans="1:8" s="30" customFormat="1" ht="17.25" customHeight="1" x14ac:dyDescent="0.25">
      <c r="A18" s="125"/>
      <c r="B18" s="126"/>
      <c r="C18" s="124"/>
      <c r="D18" s="123"/>
      <c r="E18" s="123"/>
      <c r="F18" s="127"/>
      <c r="G18" s="127"/>
      <c r="H18" s="39"/>
    </row>
    <row r="19" spans="1:8" ht="15" x14ac:dyDescent="0.25">
      <c r="A19" s="52" t="s">
        <v>799</v>
      </c>
      <c r="F19" s="413">
        <v>200</v>
      </c>
      <c r="G19" s="414"/>
    </row>
    <row r="20" spans="1:8" ht="29.25" customHeight="1" x14ac:dyDescent="0.2">
      <c r="A20" s="415" t="s">
        <v>700</v>
      </c>
      <c r="B20" s="440"/>
      <c r="C20" s="440"/>
      <c r="D20" s="440"/>
      <c r="E20" s="440"/>
      <c r="F20" s="440"/>
      <c r="G20" s="440"/>
    </row>
    <row r="21" spans="1:8" s="30" customFormat="1" ht="17.25" customHeight="1" x14ac:dyDescent="0.25">
      <c r="A21" s="125"/>
      <c r="B21" s="126"/>
      <c r="C21" s="124"/>
      <c r="D21" s="123"/>
      <c r="E21" s="123"/>
      <c r="F21" s="127"/>
      <c r="G21" s="127"/>
      <c r="H21" s="39"/>
    </row>
    <row r="22" spans="1:8" ht="15" x14ac:dyDescent="0.25">
      <c r="A22" s="52" t="s">
        <v>32</v>
      </c>
      <c r="F22" s="413">
        <v>1532</v>
      </c>
      <c r="G22" s="414"/>
    </row>
    <row r="23" spans="1:8" ht="15" customHeight="1" x14ac:dyDescent="0.25">
      <c r="A23" s="407" t="s">
        <v>800</v>
      </c>
      <c r="B23" s="407"/>
      <c r="C23" s="407"/>
      <c r="D23" s="407"/>
      <c r="E23" s="407"/>
      <c r="F23" s="442"/>
      <c r="G23" s="443"/>
    </row>
    <row r="24" spans="1:8" ht="29.25" customHeight="1" x14ac:dyDescent="0.25">
      <c r="A24" s="407" t="s">
        <v>617</v>
      </c>
      <c r="B24" s="407"/>
      <c r="C24" s="407"/>
      <c r="D24" s="407"/>
      <c r="E24" s="407"/>
      <c r="F24" s="442"/>
      <c r="G24" s="443"/>
    </row>
    <row r="25" spans="1:8" s="30" customFormat="1" ht="17.25" customHeight="1" x14ac:dyDescent="0.25">
      <c r="A25" s="125"/>
      <c r="B25" s="126"/>
      <c r="C25" s="124"/>
      <c r="D25" s="123"/>
      <c r="E25" s="123"/>
      <c r="F25" s="127"/>
      <c r="G25" s="127"/>
      <c r="H25" s="39"/>
    </row>
    <row r="26" spans="1:8" ht="15" x14ac:dyDescent="0.25">
      <c r="A26" s="52" t="s">
        <v>14</v>
      </c>
      <c r="B26" s="197"/>
      <c r="C26" s="197"/>
      <c r="D26" s="197"/>
      <c r="E26" s="197"/>
      <c r="F26" s="413">
        <v>600</v>
      </c>
      <c r="G26" s="414"/>
    </row>
    <row r="27" spans="1:8" ht="15" customHeight="1" x14ac:dyDescent="0.2">
      <c r="A27" s="400" t="s">
        <v>801</v>
      </c>
      <c r="B27" s="400"/>
      <c r="C27" s="400"/>
      <c r="D27" s="400"/>
      <c r="E27" s="400"/>
      <c r="F27" s="400"/>
      <c r="G27" s="400"/>
    </row>
    <row r="28" spans="1:8" ht="19.5" customHeight="1" x14ac:dyDescent="0.2">
      <c r="A28" s="400"/>
      <c r="B28" s="400"/>
      <c r="C28" s="400"/>
      <c r="D28" s="400"/>
      <c r="E28" s="400"/>
      <c r="F28" s="400"/>
      <c r="G28" s="400"/>
    </row>
    <row r="29" spans="1:8" x14ac:dyDescent="0.2">
      <c r="A29" s="400"/>
      <c r="B29" s="400"/>
      <c r="C29" s="400"/>
      <c r="D29" s="400"/>
      <c r="E29" s="400"/>
      <c r="F29" s="400"/>
      <c r="G29" s="400"/>
    </row>
    <row r="30" spans="1:8" ht="20.25" customHeight="1" x14ac:dyDescent="0.2">
      <c r="A30" s="400"/>
      <c r="B30" s="400"/>
      <c r="C30" s="400"/>
      <c r="D30" s="400"/>
      <c r="E30" s="400"/>
      <c r="F30" s="400"/>
      <c r="G30" s="400"/>
    </row>
    <row r="31" spans="1:8" ht="14.25" customHeight="1" x14ac:dyDescent="0.25">
      <c r="A31" s="196"/>
      <c r="B31" s="196"/>
      <c r="C31" s="196"/>
      <c r="D31" s="196"/>
      <c r="E31" s="196"/>
      <c r="F31" s="442"/>
      <c r="G31" s="443"/>
    </row>
    <row r="32" spans="1:8" ht="15" x14ac:dyDescent="0.25">
      <c r="A32" s="52" t="s">
        <v>92</v>
      </c>
      <c r="F32" s="413">
        <v>28406</v>
      </c>
      <c r="G32" s="414"/>
    </row>
    <row r="33" spans="1:7" ht="15" x14ac:dyDescent="0.25">
      <c r="A33" s="408" t="s">
        <v>618</v>
      </c>
      <c r="B33" s="408"/>
      <c r="C33" s="408"/>
      <c r="D33" s="408"/>
      <c r="E33" s="408"/>
      <c r="F33" s="442"/>
      <c r="G33" s="443"/>
    </row>
    <row r="34" spans="1:7" ht="27.75" customHeight="1" x14ac:dyDescent="0.25">
      <c r="A34" s="407" t="s">
        <v>673</v>
      </c>
      <c r="B34" s="407"/>
      <c r="C34" s="407"/>
      <c r="D34" s="407"/>
      <c r="E34" s="407"/>
      <c r="F34" s="442"/>
      <c r="G34" s="443"/>
    </row>
    <row r="35" spans="1:7" s="30" customFormat="1" ht="15" customHeight="1" x14ac:dyDescent="0.25">
      <c r="A35" s="379" t="s">
        <v>619</v>
      </c>
      <c r="B35" s="379"/>
      <c r="C35" s="379"/>
      <c r="D35" s="379"/>
      <c r="E35" s="324"/>
      <c r="F35" s="327"/>
      <c r="G35" s="328"/>
    </row>
    <row r="36" spans="1:7" s="30" customFormat="1" ht="15" customHeight="1" x14ac:dyDescent="0.25">
      <c r="A36" s="379"/>
      <c r="B36" s="379"/>
      <c r="C36" s="379"/>
      <c r="D36" s="379"/>
      <c r="E36" s="324"/>
      <c r="F36" s="327"/>
      <c r="G36" s="328"/>
    </row>
    <row r="37" spans="1:7" s="30" customFormat="1" ht="15" customHeight="1" x14ac:dyDescent="0.25">
      <c r="A37" s="379"/>
      <c r="B37" s="379"/>
      <c r="C37" s="379"/>
      <c r="D37" s="379"/>
      <c r="E37" s="324"/>
      <c r="F37" s="327"/>
      <c r="G37" s="328"/>
    </row>
    <row r="38" spans="1:7" s="30" customFormat="1" ht="15" customHeight="1" x14ac:dyDescent="0.25">
      <c r="A38" s="379" t="s">
        <v>620</v>
      </c>
      <c r="B38" s="379"/>
      <c r="C38" s="379"/>
      <c r="D38" s="379"/>
      <c r="E38" s="324"/>
      <c r="F38" s="327"/>
      <c r="G38" s="328"/>
    </row>
    <row r="39" spans="1:7" s="30" customFormat="1" ht="15" customHeight="1" x14ac:dyDescent="0.25">
      <c r="A39" s="379"/>
      <c r="B39" s="379"/>
      <c r="C39" s="379"/>
      <c r="D39" s="379"/>
      <c r="E39" s="324"/>
      <c r="F39" s="327"/>
      <c r="G39" s="328"/>
    </row>
    <row r="40" spans="1:7" s="30" customFormat="1" ht="15" customHeight="1" x14ac:dyDescent="0.25">
      <c r="A40" s="407" t="s">
        <v>621</v>
      </c>
      <c r="B40" s="407"/>
      <c r="C40" s="407"/>
      <c r="D40" s="407"/>
      <c r="E40" s="324"/>
      <c r="F40" s="327"/>
      <c r="G40" s="328"/>
    </row>
    <row r="41" spans="1:7" s="30" customFormat="1" ht="15" customHeight="1" x14ac:dyDescent="0.25">
      <c r="A41" s="379" t="s">
        <v>622</v>
      </c>
      <c r="B41" s="379"/>
      <c r="C41" s="379"/>
      <c r="D41" s="379"/>
      <c r="E41" s="324"/>
      <c r="F41" s="327"/>
      <c r="G41" s="328"/>
    </row>
    <row r="42" spans="1:7" s="30" customFormat="1" ht="15" customHeight="1" x14ac:dyDescent="0.25">
      <c r="A42" s="379" t="s">
        <v>623</v>
      </c>
      <c r="B42" s="379"/>
      <c r="C42" s="379"/>
      <c r="D42" s="379"/>
      <c r="E42" s="324"/>
      <c r="F42" s="327"/>
      <c r="G42" s="328"/>
    </row>
    <row r="43" spans="1:7" s="30" customFormat="1" ht="15" customHeight="1" x14ac:dyDescent="0.25">
      <c r="A43" s="379"/>
      <c r="B43" s="379"/>
      <c r="C43" s="379"/>
      <c r="D43" s="379"/>
      <c r="E43" s="324"/>
      <c r="F43" s="327"/>
      <c r="G43" s="328"/>
    </row>
    <row r="44" spans="1:7" ht="15" customHeight="1" x14ac:dyDescent="0.25">
      <c r="A44" s="400" t="s">
        <v>624</v>
      </c>
      <c r="B44" s="400"/>
      <c r="C44" s="400"/>
      <c r="D44" s="400"/>
      <c r="E44" s="400"/>
      <c r="F44" s="442"/>
      <c r="G44" s="443"/>
    </row>
    <row r="45" spans="1:7" ht="15" customHeight="1" x14ac:dyDescent="0.25">
      <c r="A45" s="400"/>
      <c r="B45" s="400"/>
      <c r="C45" s="400"/>
      <c r="D45" s="400"/>
      <c r="E45" s="400"/>
      <c r="F45" s="442"/>
      <c r="G45" s="443"/>
    </row>
    <row r="46" spans="1:7" ht="15" customHeight="1" x14ac:dyDescent="0.25">
      <c r="A46" s="400"/>
      <c r="B46" s="400"/>
      <c r="C46" s="400"/>
      <c r="D46" s="400"/>
      <c r="E46" s="400"/>
      <c r="F46" s="442"/>
      <c r="G46" s="443"/>
    </row>
    <row r="47" spans="1:7" ht="15" customHeight="1" x14ac:dyDescent="0.25">
      <c r="A47" s="409" t="s">
        <v>625</v>
      </c>
      <c r="B47" s="409"/>
      <c r="C47" s="409"/>
      <c r="D47" s="409"/>
      <c r="E47" s="409"/>
      <c r="F47" s="442"/>
      <c r="G47" s="443"/>
    </row>
    <row r="48" spans="1:7" ht="15" customHeight="1" x14ac:dyDescent="0.25">
      <c r="A48" s="408" t="s">
        <v>626</v>
      </c>
      <c r="B48" s="408"/>
      <c r="C48" s="408"/>
      <c r="D48" s="408"/>
      <c r="E48" s="408"/>
      <c r="F48" s="442"/>
      <c r="G48" s="443"/>
    </row>
    <row r="49" spans="1:7" ht="15" customHeight="1" x14ac:dyDescent="0.25">
      <c r="A49" s="408" t="s">
        <v>627</v>
      </c>
      <c r="B49" s="408"/>
      <c r="C49" s="408"/>
      <c r="D49" s="408"/>
      <c r="E49" s="408"/>
      <c r="F49" s="442"/>
      <c r="G49" s="443"/>
    </row>
    <row r="50" spans="1:7" ht="15" customHeight="1" x14ac:dyDescent="0.25">
      <c r="A50" s="408" t="s">
        <v>628</v>
      </c>
      <c r="B50" s="408"/>
      <c r="C50" s="408"/>
      <c r="D50" s="408"/>
      <c r="E50" s="408"/>
      <c r="F50" s="442"/>
      <c r="G50" s="443"/>
    </row>
    <row r="51" spans="1:7" ht="15" customHeight="1" x14ac:dyDescent="0.25">
      <c r="A51" s="400" t="s">
        <v>629</v>
      </c>
      <c r="B51" s="400"/>
      <c r="C51" s="400"/>
      <c r="D51" s="400"/>
      <c r="E51" s="400"/>
      <c r="F51" s="442"/>
      <c r="G51" s="443"/>
    </row>
    <row r="52" spans="1:7" ht="15" customHeight="1" x14ac:dyDescent="0.25">
      <c r="A52" s="400"/>
      <c r="B52" s="400"/>
      <c r="C52" s="400"/>
      <c r="D52" s="400"/>
      <c r="E52" s="400"/>
      <c r="F52" s="442"/>
      <c r="G52" s="443"/>
    </row>
    <row r="53" spans="1:7" ht="15" customHeight="1" x14ac:dyDescent="0.25">
      <c r="A53" s="408" t="s">
        <v>630</v>
      </c>
      <c r="B53" s="408"/>
      <c r="C53" s="408"/>
      <c r="D53" s="408"/>
      <c r="E53" s="408"/>
      <c r="F53" s="442"/>
      <c r="G53" s="443"/>
    </row>
    <row r="54" spans="1:7" ht="15" customHeight="1" x14ac:dyDescent="0.25">
      <c r="A54" s="409" t="s">
        <v>631</v>
      </c>
      <c r="B54" s="409"/>
      <c r="C54" s="409"/>
      <c r="D54" s="409"/>
      <c r="E54" s="409"/>
      <c r="F54" s="442"/>
      <c r="G54" s="443"/>
    </row>
    <row r="55" spans="1:7" ht="15" customHeight="1" x14ac:dyDescent="0.25">
      <c r="A55" s="408" t="s">
        <v>632</v>
      </c>
      <c r="B55" s="408"/>
      <c r="C55" s="408"/>
      <c r="D55" s="408"/>
      <c r="E55" s="408"/>
      <c r="F55" s="442"/>
      <c r="G55" s="443"/>
    </row>
    <row r="56" spans="1:7" ht="15" customHeight="1" x14ac:dyDescent="0.25">
      <c r="A56" s="408" t="s">
        <v>633</v>
      </c>
      <c r="B56" s="408"/>
      <c r="C56" s="408"/>
      <c r="D56" s="408"/>
      <c r="E56" s="408"/>
      <c r="F56" s="442"/>
      <c r="G56" s="443"/>
    </row>
    <row r="57" spans="1:7" ht="15" customHeight="1" x14ac:dyDescent="0.25">
      <c r="A57" s="408" t="s">
        <v>634</v>
      </c>
      <c r="B57" s="408"/>
      <c r="C57" s="408"/>
      <c r="D57" s="408"/>
      <c r="E57" s="408"/>
      <c r="F57" s="442"/>
      <c r="G57" s="443"/>
    </row>
    <row r="58" spans="1:7" ht="15" customHeight="1" x14ac:dyDescent="0.25">
      <c r="A58" s="408" t="s">
        <v>635</v>
      </c>
      <c r="B58" s="408"/>
      <c r="C58" s="408"/>
      <c r="D58" s="408"/>
      <c r="E58" s="408"/>
      <c r="F58" s="442"/>
      <c r="G58" s="443"/>
    </row>
    <row r="59" spans="1:7" ht="15" customHeight="1" x14ac:dyDescent="0.25">
      <c r="A59" s="424" t="s">
        <v>636</v>
      </c>
      <c r="B59" s="424"/>
      <c r="C59" s="424"/>
      <c r="D59" s="424"/>
      <c r="E59" s="424"/>
      <c r="F59" s="442"/>
      <c r="G59" s="443"/>
    </row>
    <row r="60" spans="1:7" ht="15" customHeight="1" x14ac:dyDescent="0.25">
      <c r="A60" s="424"/>
      <c r="B60" s="424"/>
      <c r="C60" s="424"/>
      <c r="D60" s="424"/>
      <c r="E60" s="424"/>
      <c r="F60" s="442"/>
      <c r="G60" s="443"/>
    </row>
    <row r="61" spans="1:7" ht="15" customHeight="1" x14ac:dyDescent="0.25">
      <c r="A61" s="400" t="s">
        <v>637</v>
      </c>
      <c r="B61" s="400"/>
      <c r="C61" s="400"/>
      <c r="D61" s="400"/>
      <c r="E61" s="400"/>
      <c r="F61" s="442"/>
      <c r="G61" s="443"/>
    </row>
    <row r="62" spans="1:7" ht="15" customHeight="1" x14ac:dyDescent="0.25">
      <c r="A62" s="400"/>
      <c r="B62" s="400"/>
      <c r="C62" s="400"/>
      <c r="D62" s="400"/>
      <c r="E62" s="400"/>
      <c r="F62" s="442"/>
      <c r="G62" s="443"/>
    </row>
    <row r="63" spans="1:7" ht="15" customHeight="1" x14ac:dyDescent="0.25">
      <c r="A63" s="400" t="s">
        <v>638</v>
      </c>
      <c r="B63" s="400"/>
      <c r="C63" s="400"/>
      <c r="D63" s="400"/>
      <c r="E63" s="400"/>
      <c r="F63" s="442"/>
      <c r="G63" s="443"/>
    </row>
    <row r="64" spans="1:7" ht="15" customHeight="1" x14ac:dyDescent="0.25">
      <c r="A64" s="400"/>
      <c r="B64" s="400"/>
      <c r="C64" s="400"/>
      <c r="D64" s="400"/>
      <c r="E64" s="400"/>
      <c r="F64" s="442"/>
      <c r="G64" s="443"/>
    </row>
    <row r="65" spans="1:7" ht="15" customHeight="1" x14ac:dyDescent="0.25">
      <c r="A65" s="400"/>
      <c r="B65" s="400"/>
      <c r="C65" s="400"/>
      <c r="D65" s="400"/>
      <c r="E65" s="400"/>
      <c r="F65" s="442"/>
      <c r="G65" s="443"/>
    </row>
    <row r="66" spans="1:7" ht="15" customHeight="1" x14ac:dyDescent="0.25">
      <c r="A66" s="408" t="s">
        <v>639</v>
      </c>
      <c r="B66" s="408"/>
      <c r="C66" s="408"/>
      <c r="D66" s="408"/>
      <c r="E66" s="408"/>
      <c r="F66" s="442"/>
      <c r="G66" s="443"/>
    </row>
    <row r="67" spans="1:7" ht="15" customHeight="1" x14ac:dyDescent="0.25">
      <c r="A67" s="408" t="s">
        <v>640</v>
      </c>
      <c r="B67" s="408"/>
      <c r="C67" s="408"/>
      <c r="D67" s="408"/>
      <c r="E67" s="408"/>
      <c r="F67" s="442"/>
      <c r="G67" s="443"/>
    </row>
    <row r="68" spans="1:7" ht="15" customHeight="1" x14ac:dyDescent="0.25">
      <c r="A68" s="411" t="s">
        <v>641</v>
      </c>
      <c r="B68" s="411"/>
      <c r="C68" s="411"/>
      <c r="D68" s="411"/>
      <c r="E68" s="411"/>
      <c r="F68" s="442"/>
      <c r="G68" s="443"/>
    </row>
    <row r="69" spans="1:7" ht="15" x14ac:dyDescent="0.25">
      <c r="A69" s="408" t="s">
        <v>642</v>
      </c>
      <c r="B69" s="408"/>
      <c r="C69" s="408"/>
      <c r="D69" s="408"/>
      <c r="E69" s="408"/>
      <c r="F69" s="442"/>
      <c r="G69" s="443"/>
    </row>
    <row r="70" spans="1:7" ht="15" hidden="1" x14ac:dyDescent="0.25">
      <c r="A70" s="343"/>
      <c r="B70" s="343"/>
      <c r="C70" s="343"/>
      <c r="D70" s="343"/>
      <c r="E70" s="343"/>
      <c r="F70" s="344"/>
      <c r="G70" s="345"/>
    </row>
    <row r="71" spans="1:7" ht="15" x14ac:dyDescent="0.25">
      <c r="A71" s="408" t="s">
        <v>643</v>
      </c>
      <c r="B71" s="408"/>
      <c r="C71" s="408"/>
      <c r="D71" s="408"/>
      <c r="E71" s="408"/>
      <c r="F71" s="442"/>
      <c r="G71" s="443"/>
    </row>
    <row r="72" spans="1:7" ht="15" customHeight="1" x14ac:dyDescent="0.25">
      <c r="A72" s="415" t="s">
        <v>644</v>
      </c>
      <c r="B72" s="415"/>
      <c r="C72" s="415"/>
      <c r="D72" s="415"/>
      <c r="E72" s="415"/>
      <c r="F72" s="442"/>
      <c r="G72" s="443"/>
    </row>
    <row r="73" spans="1:7" ht="15" customHeight="1" x14ac:dyDescent="0.25">
      <c r="A73" s="415"/>
      <c r="B73" s="415"/>
      <c r="C73" s="415"/>
      <c r="D73" s="415"/>
      <c r="E73" s="415"/>
      <c r="F73" s="442"/>
      <c r="G73" s="443"/>
    </row>
    <row r="74" spans="1:7" ht="15" customHeight="1" x14ac:dyDescent="0.25">
      <c r="A74" s="400" t="s">
        <v>645</v>
      </c>
      <c r="B74" s="400"/>
      <c r="C74" s="400"/>
      <c r="D74" s="400"/>
      <c r="E74" s="400"/>
      <c r="F74" s="442"/>
      <c r="G74" s="443"/>
    </row>
    <row r="75" spans="1:7" ht="15" customHeight="1" x14ac:dyDescent="0.25">
      <c r="A75" s="400"/>
      <c r="B75" s="400"/>
      <c r="C75" s="400"/>
      <c r="D75" s="400"/>
      <c r="E75" s="400"/>
      <c r="F75" s="442"/>
      <c r="G75" s="443"/>
    </row>
    <row r="76" spans="1:7" ht="15" customHeight="1" x14ac:dyDescent="0.25">
      <c r="A76" s="400" t="s">
        <v>646</v>
      </c>
      <c r="B76" s="400"/>
      <c r="C76" s="400"/>
      <c r="D76" s="400"/>
      <c r="E76" s="400"/>
      <c r="F76" s="442"/>
      <c r="G76" s="443"/>
    </row>
    <row r="77" spans="1:7" ht="15" customHeight="1" x14ac:dyDescent="0.25">
      <c r="A77" s="400"/>
      <c r="B77" s="400"/>
      <c r="C77" s="400"/>
      <c r="D77" s="400"/>
      <c r="E77" s="400"/>
      <c r="F77" s="442"/>
      <c r="G77" s="443"/>
    </row>
    <row r="78" spans="1:7" ht="15" customHeight="1" x14ac:dyDescent="0.25">
      <c r="A78" s="400" t="s">
        <v>647</v>
      </c>
      <c r="B78" s="400"/>
      <c r="C78" s="400"/>
      <c r="D78" s="400"/>
      <c r="E78" s="400"/>
      <c r="F78" s="442"/>
      <c r="G78" s="443"/>
    </row>
    <row r="79" spans="1:7" ht="15" customHeight="1" x14ac:dyDescent="0.25">
      <c r="A79" s="400"/>
      <c r="B79" s="400"/>
      <c r="C79" s="400"/>
      <c r="D79" s="400"/>
      <c r="E79" s="400"/>
      <c r="F79" s="442"/>
      <c r="G79" s="443"/>
    </row>
    <row r="80" spans="1:7" ht="15" customHeight="1" x14ac:dyDescent="0.25">
      <c r="A80" s="400" t="s">
        <v>648</v>
      </c>
      <c r="B80" s="400"/>
      <c r="C80" s="400"/>
      <c r="D80" s="400"/>
      <c r="E80" s="400"/>
      <c r="F80" s="442"/>
      <c r="G80" s="443"/>
    </row>
    <row r="81" spans="1:7" ht="15" customHeight="1" x14ac:dyDescent="0.25">
      <c r="A81" s="400"/>
      <c r="B81" s="400"/>
      <c r="C81" s="400"/>
      <c r="D81" s="400"/>
      <c r="E81" s="400"/>
      <c r="F81" s="442"/>
      <c r="G81" s="443"/>
    </row>
    <row r="82" spans="1:7" ht="15" customHeight="1" x14ac:dyDescent="0.25">
      <c r="A82" s="408" t="s">
        <v>649</v>
      </c>
      <c r="B82" s="408"/>
      <c r="C82" s="408"/>
      <c r="D82" s="408"/>
      <c r="E82" s="408"/>
      <c r="F82" s="442"/>
      <c r="G82" s="443"/>
    </row>
    <row r="83" spans="1:7" ht="15" customHeight="1" x14ac:dyDescent="0.25">
      <c r="A83" s="408" t="s">
        <v>650</v>
      </c>
      <c r="B83" s="408"/>
      <c r="C83" s="408"/>
      <c r="D83" s="408"/>
      <c r="E83" s="408"/>
      <c r="F83" s="442"/>
      <c r="G83" s="443"/>
    </row>
    <row r="84" spans="1:7" ht="15" customHeight="1" x14ac:dyDescent="0.25">
      <c r="A84" s="408" t="s">
        <v>651</v>
      </c>
      <c r="B84" s="408"/>
      <c r="C84" s="408"/>
      <c r="D84" s="408"/>
      <c r="E84" s="408"/>
      <c r="F84" s="442"/>
      <c r="G84" s="443"/>
    </row>
    <row r="85" spans="1:7" ht="15" customHeight="1" x14ac:dyDescent="0.25">
      <c r="A85" s="408" t="s">
        <v>652</v>
      </c>
      <c r="B85" s="408"/>
      <c r="C85" s="408"/>
      <c r="D85" s="408"/>
      <c r="E85" s="408"/>
      <c r="F85" s="442"/>
      <c r="G85" s="443"/>
    </row>
    <row r="86" spans="1:7" ht="15" customHeight="1" x14ac:dyDescent="0.25">
      <c r="A86" s="408" t="s">
        <v>701</v>
      </c>
      <c r="B86" s="408"/>
      <c r="C86" s="408"/>
      <c r="D86" s="408"/>
      <c r="E86" s="408"/>
      <c r="F86" s="442"/>
      <c r="G86" s="443"/>
    </row>
    <row r="87" spans="1:7" ht="15" customHeight="1" x14ac:dyDescent="0.25">
      <c r="A87" s="408" t="s">
        <v>653</v>
      </c>
      <c r="B87" s="408"/>
      <c r="C87" s="408"/>
      <c r="D87" s="408"/>
      <c r="E87" s="408"/>
      <c r="F87" s="442"/>
      <c r="G87" s="443"/>
    </row>
    <row r="88" spans="1:7" ht="15" customHeight="1" x14ac:dyDescent="0.25">
      <c r="A88" s="408" t="s">
        <v>654</v>
      </c>
      <c r="B88" s="408"/>
      <c r="C88" s="408"/>
      <c r="D88" s="408"/>
      <c r="E88" s="408"/>
      <c r="F88" s="442"/>
      <c r="G88" s="443"/>
    </row>
    <row r="89" spans="1:7" ht="15" customHeight="1" x14ac:dyDescent="0.25">
      <c r="A89" s="408" t="s">
        <v>655</v>
      </c>
      <c r="B89" s="408"/>
      <c r="C89" s="408"/>
      <c r="D89" s="408"/>
      <c r="E89" s="408"/>
      <c r="F89" s="442"/>
      <c r="G89" s="443"/>
    </row>
    <row r="90" spans="1:7" ht="15" customHeight="1" x14ac:dyDescent="0.25">
      <c r="A90" s="400" t="s">
        <v>702</v>
      </c>
      <c r="B90" s="400"/>
      <c r="C90" s="400"/>
      <c r="D90" s="400"/>
      <c r="E90" s="400"/>
      <c r="F90" s="442"/>
      <c r="G90" s="443"/>
    </row>
    <row r="91" spans="1:7" ht="15" customHeight="1" x14ac:dyDescent="0.25">
      <c r="A91" s="400"/>
      <c r="B91" s="400"/>
      <c r="C91" s="400"/>
      <c r="D91" s="400"/>
      <c r="E91" s="400"/>
      <c r="F91" s="442"/>
      <c r="G91" s="443"/>
    </row>
    <row r="92" spans="1:7" ht="15" customHeight="1" x14ac:dyDescent="0.25">
      <c r="A92" s="415" t="s">
        <v>656</v>
      </c>
      <c r="B92" s="415"/>
      <c r="C92" s="415"/>
      <c r="D92" s="415"/>
      <c r="E92" s="415"/>
      <c r="F92" s="442"/>
      <c r="G92" s="443"/>
    </row>
    <row r="93" spans="1:7" ht="15" customHeight="1" x14ac:dyDescent="0.25">
      <c r="A93" s="408" t="s">
        <v>657</v>
      </c>
      <c r="B93" s="408"/>
      <c r="C93" s="408"/>
      <c r="D93" s="408"/>
      <c r="E93" s="408"/>
      <c r="F93" s="442"/>
      <c r="G93" s="443"/>
    </row>
    <row r="94" spans="1:7" ht="15" customHeight="1" x14ac:dyDescent="0.25">
      <c r="A94" s="408" t="s">
        <v>658</v>
      </c>
      <c r="B94" s="408"/>
      <c r="C94" s="408"/>
      <c r="D94" s="408"/>
      <c r="E94" s="408"/>
      <c r="F94" s="442"/>
      <c r="G94" s="443"/>
    </row>
    <row r="95" spans="1:7" ht="15" customHeight="1" x14ac:dyDescent="0.25">
      <c r="A95" s="409" t="s">
        <v>753</v>
      </c>
      <c r="B95" s="409"/>
      <c r="C95" s="409"/>
      <c r="D95" s="409"/>
      <c r="E95" s="409"/>
      <c r="F95" s="442"/>
      <c r="G95" s="443"/>
    </row>
    <row r="96" spans="1:7" ht="15" customHeight="1" x14ac:dyDescent="0.25">
      <c r="A96" s="409" t="s">
        <v>659</v>
      </c>
      <c r="B96" s="409"/>
      <c r="C96" s="409"/>
      <c r="D96" s="409"/>
      <c r="E96" s="409"/>
      <c r="F96" s="442"/>
      <c r="G96" s="443"/>
    </row>
    <row r="97" spans="1:7" ht="15" customHeight="1" x14ac:dyDescent="0.25">
      <c r="A97" s="415" t="s">
        <v>660</v>
      </c>
      <c r="B97" s="415"/>
      <c r="C97" s="415"/>
      <c r="D97" s="415"/>
      <c r="E97" s="415"/>
      <c r="F97" s="442"/>
      <c r="G97" s="443"/>
    </row>
    <row r="98" spans="1:7" ht="15" customHeight="1" x14ac:dyDescent="0.25">
      <c r="A98" s="415"/>
      <c r="B98" s="415"/>
      <c r="C98" s="415"/>
      <c r="D98" s="415"/>
      <c r="E98" s="415"/>
      <c r="F98" s="442"/>
      <c r="G98" s="443"/>
    </row>
    <row r="99" spans="1:7" ht="15" customHeight="1" x14ac:dyDescent="0.25">
      <c r="A99" s="409" t="s">
        <v>661</v>
      </c>
      <c r="B99" s="409"/>
      <c r="C99" s="409"/>
      <c r="D99" s="409"/>
      <c r="E99" s="409"/>
      <c r="F99" s="442"/>
      <c r="G99" s="443"/>
    </row>
    <row r="100" spans="1:7" ht="15" customHeight="1" x14ac:dyDescent="0.25">
      <c r="A100" s="400" t="s">
        <v>662</v>
      </c>
      <c r="B100" s="400"/>
      <c r="C100" s="400"/>
      <c r="D100" s="400"/>
      <c r="E100" s="325"/>
      <c r="F100" s="327"/>
      <c r="G100" s="328"/>
    </row>
    <row r="101" spans="1:7" ht="15" customHeight="1" x14ac:dyDescent="0.25">
      <c r="A101" s="400" t="s">
        <v>663</v>
      </c>
      <c r="B101" s="400"/>
      <c r="C101" s="400"/>
      <c r="D101" s="400"/>
      <c r="E101" s="325"/>
      <c r="F101" s="327"/>
      <c r="G101" s="328"/>
    </row>
    <row r="102" spans="1:7" ht="12.75" customHeight="1" x14ac:dyDescent="0.25">
      <c r="A102" s="400" t="s">
        <v>664</v>
      </c>
      <c r="B102" s="400"/>
      <c r="C102" s="400"/>
      <c r="D102" s="400"/>
      <c r="E102" s="325"/>
      <c r="F102" s="327"/>
      <c r="G102" s="328"/>
    </row>
    <row r="103" spans="1:7" ht="15" customHeight="1" x14ac:dyDescent="0.25">
      <c r="A103" s="400"/>
      <c r="B103" s="400"/>
      <c r="C103" s="400"/>
      <c r="D103" s="400"/>
      <c r="E103" s="325"/>
      <c r="F103" s="327"/>
      <c r="G103" s="328"/>
    </row>
    <row r="104" spans="1:7" ht="15" customHeight="1" x14ac:dyDescent="0.25">
      <c r="A104" s="400"/>
      <c r="B104" s="400"/>
      <c r="C104" s="400"/>
      <c r="D104" s="400"/>
      <c r="E104" s="325"/>
      <c r="F104" s="327"/>
      <c r="G104" s="328"/>
    </row>
    <row r="105" spans="1:7" ht="12" customHeight="1" x14ac:dyDescent="0.25">
      <c r="A105" s="400" t="s">
        <v>665</v>
      </c>
      <c r="B105" s="400"/>
      <c r="C105" s="400"/>
      <c r="D105" s="400"/>
      <c r="E105" s="325"/>
      <c r="F105" s="327"/>
      <c r="G105" s="328"/>
    </row>
    <row r="106" spans="1:7" ht="15" customHeight="1" x14ac:dyDescent="0.25">
      <c r="A106" s="400"/>
      <c r="B106" s="400"/>
      <c r="C106" s="400"/>
      <c r="D106" s="400"/>
      <c r="E106" s="325"/>
      <c r="F106" s="327"/>
      <c r="G106" s="328"/>
    </row>
    <row r="107" spans="1:7" ht="15" customHeight="1" x14ac:dyDescent="0.25">
      <c r="A107" s="400"/>
      <c r="B107" s="400"/>
      <c r="C107" s="400"/>
      <c r="D107" s="400"/>
      <c r="E107" s="325"/>
      <c r="F107" s="327"/>
      <c r="G107" s="328"/>
    </row>
    <row r="108" spans="1:7" ht="15" customHeight="1" x14ac:dyDescent="0.25">
      <c r="A108" s="400"/>
      <c r="B108" s="400"/>
      <c r="C108" s="400"/>
      <c r="D108" s="400"/>
      <c r="E108" s="325"/>
      <c r="F108" s="327"/>
      <c r="G108" s="328"/>
    </row>
    <row r="109" spans="1:7" ht="11.25" customHeight="1" x14ac:dyDescent="0.25">
      <c r="A109" s="400" t="s">
        <v>666</v>
      </c>
      <c r="B109" s="400"/>
      <c r="C109" s="400"/>
      <c r="D109" s="400"/>
      <c r="E109" s="325"/>
      <c r="F109" s="327"/>
      <c r="G109" s="328"/>
    </row>
    <row r="110" spans="1:7" ht="15" customHeight="1" x14ac:dyDescent="0.25">
      <c r="A110" s="400"/>
      <c r="B110" s="400"/>
      <c r="C110" s="400"/>
      <c r="D110" s="400"/>
      <c r="E110" s="325"/>
      <c r="F110" s="327"/>
      <c r="G110" s="328"/>
    </row>
    <row r="111" spans="1:7" ht="15" customHeight="1" x14ac:dyDescent="0.25">
      <c r="A111" s="400"/>
      <c r="B111" s="400"/>
      <c r="C111" s="400"/>
      <c r="D111" s="400"/>
      <c r="E111" s="325"/>
      <c r="F111" s="327"/>
      <c r="G111" s="328"/>
    </row>
    <row r="112" spans="1:7" ht="15" customHeight="1" x14ac:dyDescent="0.25">
      <c r="A112" s="400"/>
      <c r="B112" s="400"/>
      <c r="C112" s="400"/>
      <c r="D112" s="400"/>
      <c r="E112" s="325"/>
      <c r="F112" s="327"/>
      <c r="G112" s="328"/>
    </row>
    <row r="113" spans="1:8" ht="15" customHeight="1" x14ac:dyDescent="0.25">
      <c r="A113" s="400"/>
      <c r="B113" s="400"/>
      <c r="C113" s="400"/>
      <c r="D113" s="400"/>
      <c r="E113" s="325"/>
      <c r="F113" s="327"/>
      <c r="G113" s="328"/>
    </row>
    <row r="114" spans="1:8" ht="15" customHeight="1" x14ac:dyDescent="0.25">
      <c r="A114" s="409" t="s">
        <v>703</v>
      </c>
      <c r="B114" s="409"/>
      <c r="C114" s="409"/>
      <c r="D114" s="409"/>
      <c r="E114" s="409"/>
      <c r="F114" s="327"/>
      <c r="G114" s="328"/>
    </row>
    <row r="115" spans="1:8" ht="15" customHeight="1" x14ac:dyDescent="0.25">
      <c r="A115" s="409" t="s">
        <v>704</v>
      </c>
      <c r="B115" s="409"/>
      <c r="C115" s="409"/>
      <c r="D115" s="409"/>
      <c r="E115" s="409"/>
      <c r="F115" s="442"/>
      <c r="G115" s="443"/>
    </row>
    <row r="116" spans="1:8" ht="15" customHeight="1" x14ac:dyDescent="0.25">
      <c r="A116" s="409" t="s">
        <v>705</v>
      </c>
      <c r="B116" s="409"/>
      <c r="C116" s="409"/>
      <c r="D116" s="409"/>
      <c r="E116" s="409"/>
      <c r="F116" s="442"/>
      <c r="G116" s="443"/>
    </row>
    <row r="117" spans="1:8" ht="15" customHeight="1" x14ac:dyDescent="0.25">
      <c r="A117" s="400" t="s">
        <v>706</v>
      </c>
      <c r="B117" s="400"/>
      <c r="C117" s="400"/>
      <c r="D117" s="400"/>
      <c r="E117" s="400"/>
      <c r="F117" s="442"/>
      <c r="G117" s="443"/>
    </row>
    <row r="118" spans="1:8" ht="15" customHeight="1" x14ac:dyDescent="0.25">
      <c r="A118" s="408" t="s">
        <v>667</v>
      </c>
      <c r="B118" s="408"/>
      <c r="C118" s="408"/>
      <c r="D118" s="408"/>
      <c r="E118" s="408"/>
      <c r="F118" s="442"/>
      <c r="G118" s="443"/>
    </row>
    <row r="119" spans="1:8" ht="15" customHeight="1" x14ac:dyDescent="0.25">
      <c r="A119" s="400" t="s">
        <v>707</v>
      </c>
      <c r="B119" s="400"/>
      <c r="C119" s="400"/>
      <c r="D119" s="400"/>
      <c r="E119" s="400"/>
      <c r="F119" s="442"/>
      <c r="G119" s="443"/>
    </row>
    <row r="120" spans="1:8" ht="15" customHeight="1" x14ac:dyDescent="0.25">
      <c r="A120" s="400"/>
      <c r="B120" s="400"/>
      <c r="C120" s="400"/>
      <c r="D120" s="400"/>
      <c r="E120" s="400"/>
      <c r="F120" s="442"/>
      <c r="G120" s="443"/>
    </row>
    <row r="121" spans="1:8" ht="15" customHeight="1" x14ac:dyDescent="0.25">
      <c r="A121" s="400" t="s">
        <v>668</v>
      </c>
      <c r="B121" s="400"/>
      <c r="C121" s="400"/>
      <c r="D121" s="400"/>
      <c r="E121" s="400"/>
      <c r="F121" s="442"/>
      <c r="G121" s="443"/>
      <c r="H121" s="2"/>
    </row>
    <row r="122" spans="1:8" ht="15" customHeight="1" x14ac:dyDescent="0.25">
      <c r="A122" s="400"/>
      <c r="B122" s="400"/>
      <c r="C122" s="400"/>
      <c r="D122" s="400"/>
      <c r="E122" s="400"/>
      <c r="F122" s="327"/>
      <c r="G122" s="328"/>
      <c r="H122" s="2"/>
    </row>
    <row r="123" spans="1:8" ht="15" customHeight="1" x14ac:dyDescent="0.25">
      <c r="A123" s="400" t="s">
        <v>708</v>
      </c>
      <c r="B123" s="400"/>
      <c r="C123" s="400"/>
      <c r="D123" s="400"/>
      <c r="E123" s="326"/>
      <c r="F123" s="327"/>
      <c r="G123" s="328"/>
      <c r="H123" s="2"/>
    </row>
    <row r="124" spans="1:8" ht="15" customHeight="1" x14ac:dyDescent="0.25">
      <c r="A124" s="400"/>
      <c r="B124" s="400"/>
      <c r="C124" s="400"/>
      <c r="D124" s="400"/>
      <c r="E124" s="326"/>
      <c r="F124" s="327"/>
      <c r="G124" s="328"/>
      <c r="H124" s="2"/>
    </row>
    <row r="125" spans="1:8" ht="15" customHeight="1" x14ac:dyDescent="0.25">
      <c r="A125" s="408" t="s">
        <v>709</v>
      </c>
      <c r="B125" s="408"/>
      <c r="C125" s="408"/>
      <c r="D125" s="408"/>
      <c r="E125" s="408"/>
      <c r="F125" s="442"/>
      <c r="G125" s="443"/>
    </row>
    <row r="126" spans="1:8" ht="15" customHeight="1" x14ac:dyDescent="0.25">
      <c r="A126" s="408" t="s">
        <v>669</v>
      </c>
      <c r="B126" s="408"/>
      <c r="C126" s="408"/>
      <c r="D126" s="408"/>
      <c r="E126" s="408"/>
      <c r="F126" s="442"/>
      <c r="G126" s="443"/>
    </row>
    <row r="127" spans="1:8" ht="15" customHeight="1" x14ac:dyDescent="0.25">
      <c r="A127" s="408" t="s">
        <v>710</v>
      </c>
      <c r="B127" s="408"/>
      <c r="C127" s="408"/>
      <c r="D127" s="408"/>
      <c r="E127" s="408"/>
      <c r="F127" s="442"/>
      <c r="G127" s="443"/>
    </row>
    <row r="128" spans="1:8" ht="15" customHeight="1" x14ac:dyDescent="0.25">
      <c r="A128" s="408" t="s">
        <v>670</v>
      </c>
      <c r="B128" s="408"/>
      <c r="C128" s="408"/>
      <c r="D128" s="408"/>
      <c r="E128" s="408"/>
      <c r="F128" s="442"/>
      <c r="G128" s="443"/>
    </row>
    <row r="129" spans="1:7" ht="15" customHeight="1" x14ac:dyDescent="0.25">
      <c r="A129" s="408" t="s">
        <v>671</v>
      </c>
      <c r="B129" s="408"/>
      <c r="C129" s="408"/>
      <c r="D129" s="408"/>
      <c r="E129" s="408"/>
      <c r="F129" s="442"/>
      <c r="G129" s="443"/>
    </row>
    <row r="130" spans="1:7" ht="15" customHeight="1" x14ac:dyDescent="0.25">
      <c r="A130" s="408" t="s">
        <v>672</v>
      </c>
      <c r="B130" s="408"/>
      <c r="C130" s="408"/>
      <c r="D130" s="408"/>
      <c r="E130" s="408"/>
      <c r="F130" s="442"/>
      <c r="G130" s="443"/>
    </row>
    <row r="131" spans="1:7" ht="15" customHeight="1" x14ac:dyDescent="0.25">
      <c r="A131" s="408"/>
      <c r="B131" s="408"/>
      <c r="C131" s="408"/>
      <c r="D131" s="408"/>
      <c r="E131" s="408"/>
      <c r="F131" s="442"/>
      <c r="G131" s="443"/>
    </row>
    <row r="132" spans="1:7" ht="15" x14ac:dyDescent="0.25">
      <c r="A132" s="52" t="s">
        <v>16</v>
      </c>
      <c r="B132" s="201"/>
      <c r="C132" s="201"/>
      <c r="D132" s="201"/>
      <c r="E132" s="201"/>
      <c r="F132" s="413">
        <v>50</v>
      </c>
      <c r="G132" s="414"/>
    </row>
    <row r="133" spans="1:7" ht="15" customHeight="1" x14ac:dyDescent="0.2">
      <c r="A133" s="400" t="s">
        <v>711</v>
      </c>
      <c r="B133" s="400"/>
      <c r="C133" s="400"/>
      <c r="D133" s="400"/>
      <c r="E133" s="400"/>
      <c r="F133" s="400"/>
      <c r="G133" s="400"/>
    </row>
    <row r="134" spans="1:7" ht="15" customHeight="1" x14ac:dyDescent="0.2">
      <c r="A134" s="400"/>
      <c r="B134" s="400"/>
      <c r="C134" s="400"/>
      <c r="D134" s="400"/>
      <c r="E134" s="400"/>
      <c r="F134" s="400"/>
      <c r="G134" s="400"/>
    </row>
    <row r="135" spans="1:7" ht="15" x14ac:dyDescent="0.25">
      <c r="A135" s="408"/>
      <c r="B135" s="408"/>
      <c r="C135" s="408"/>
      <c r="D135" s="408"/>
      <c r="E135" s="408"/>
      <c r="F135" s="442"/>
      <c r="G135" s="443"/>
    </row>
    <row r="136" spans="1:7" ht="15" x14ac:dyDescent="0.25">
      <c r="A136" s="52" t="s">
        <v>17</v>
      </c>
      <c r="B136" s="201"/>
      <c r="C136" s="201"/>
      <c r="D136" s="201"/>
      <c r="E136" s="201"/>
      <c r="F136" s="413">
        <v>675</v>
      </c>
      <c r="G136" s="414"/>
    </row>
    <row r="137" spans="1:7" ht="28.5" customHeight="1" x14ac:dyDescent="0.25">
      <c r="A137" s="400" t="s">
        <v>712</v>
      </c>
      <c r="B137" s="400"/>
      <c r="C137" s="400"/>
      <c r="D137" s="400"/>
      <c r="E137" s="400"/>
      <c r="F137" s="442"/>
      <c r="G137" s="443"/>
    </row>
    <row r="138" spans="1:7" ht="15" x14ac:dyDescent="0.25">
      <c r="A138" s="200" t="s">
        <v>713</v>
      </c>
      <c r="F138" s="442"/>
      <c r="G138" s="443"/>
    </row>
    <row r="139" spans="1:7" x14ac:dyDescent="0.2">
      <c r="A139" s="200"/>
    </row>
    <row r="140" spans="1:7" ht="15" x14ac:dyDescent="0.25">
      <c r="A140" s="52" t="s">
        <v>312</v>
      </c>
      <c r="B140" s="201"/>
      <c r="C140" s="201"/>
      <c r="D140" s="201"/>
      <c r="E140" s="201"/>
      <c r="F140" s="413">
        <v>200</v>
      </c>
      <c r="G140" s="414"/>
    </row>
    <row r="141" spans="1:7" ht="28.5" customHeight="1" x14ac:dyDescent="0.2">
      <c r="A141" s="400" t="s">
        <v>714</v>
      </c>
      <c r="B141" s="400"/>
      <c r="C141" s="400"/>
      <c r="D141" s="400"/>
      <c r="E141" s="400"/>
      <c r="F141" s="400"/>
      <c r="G141" s="400"/>
    </row>
    <row r="142" spans="1:7" ht="57" hidden="1" customHeight="1" x14ac:dyDescent="0.25">
      <c r="A142" s="409" t="s">
        <v>313</v>
      </c>
      <c r="B142" s="409"/>
      <c r="C142" s="409"/>
      <c r="D142" s="409"/>
      <c r="E142" s="409"/>
      <c r="F142" s="442">
        <f>200-200</f>
        <v>0</v>
      </c>
      <c r="G142" s="443"/>
    </row>
    <row r="143" spans="1:7" ht="55.5" hidden="1" customHeight="1" x14ac:dyDescent="0.25">
      <c r="A143" s="409" t="s">
        <v>314</v>
      </c>
      <c r="B143" s="409"/>
      <c r="C143" s="409"/>
      <c r="D143" s="409"/>
      <c r="E143" s="409"/>
      <c r="F143" s="442">
        <f>200-200</f>
        <v>0</v>
      </c>
      <c r="G143" s="443"/>
    </row>
    <row r="144" spans="1:7" ht="15" x14ac:dyDescent="0.25">
      <c r="A144" s="408"/>
      <c r="B144" s="408"/>
      <c r="C144" s="408"/>
      <c r="D144" s="408"/>
      <c r="E144" s="408"/>
      <c r="F144" s="442"/>
      <c r="G144" s="443"/>
    </row>
    <row r="145" spans="1:7" ht="15" x14ac:dyDescent="0.25">
      <c r="A145" s="408"/>
      <c r="B145" s="408"/>
      <c r="C145" s="408"/>
      <c r="D145" s="408"/>
      <c r="E145" s="408"/>
      <c r="F145" s="442"/>
      <c r="G145" s="443"/>
    </row>
    <row r="146" spans="1:7" ht="15" x14ac:dyDescent="0.25">
      <c r="A146" s="408"/>
      <c r="B146" s="408"/>
      <c r="C146" s="408"/>
      <c r="D146" s="408"/>
      <c r="E146" s="408"/>
      <c r="F146" s="442"/>
      <c r="G146" s="443"/>
    </row>
    <row r="147" spans="1:7" ht="15" x14ac:dyDescent="0.25">
      <c r="A147" s="408"/>
      <c r="B147" s="408"/>
      <c r="C147" s="408"/>
      <c r="D147" s="408"/>
      <c r="E147" s="408"/>
      <c r="F147" s="442"/>
      <c r="G147" s="443"/>
    </row>
    <row r="148" spans="1:7" ht="15" x14ac:dyDescent="0.25">
      <c r="A148" s="408"/>
      <c r="B148" s="408"/>
      <c r="C148" s="408"/>
      <c r="D148" s="408"/>
      <c r="E148" s="408"/>
      <c r="F148" s="442"/>
      <c r="G148" s="443"/>
    </row>
    <row r="149" spans="1:7" ht="15" x14ac:dyDescent="0.25">
      <c r="A149" s="408"/>
      <c r="B149" s="408"/>
      <c r="C149" s="408"/>
      <c r="D149" s="408"/>
      <c r="E149" s="408"/>
      <c r="F149" s="442"/>
      <c r="G149" s="443"/>
    </row>
    <row r="150" spans="1:7" ht="15" x14ac:dyDescent="0.25">
      <c r="A150" s="408"/>
      <c r="B150" s="408"/>
      <c r="C150" s="408"/>
      <c r="D150" s="408"/>
      <c r="E150" s="408"/>
      <c r="F150" s="442"/>
      <c r="G150" s="443"/>
    </row>
    <row r="151" spans="1:7" ht="15" x14ac:dyDescent="0.25">
      <c r="A151" s="408"/>
      <c r="B151" s="408"/>
      <c r="C151" s="408"/>
      <c r="D151" s="408"/>
      <c r="E151" s="408"/>
      <c r="F151" s="442"/>
      <c r="G151" s="443"/>
    </row>
    <row r="152" spans="1:7" ht="15" x14ac:dyDescent="0.25">
      <c r="A152" s="408"/>
      <c r="B152" s="408"/>
      <c r="C152" s="408"/>
      <c r="D152" s="408"/>
      <c r="E152" s="408"/>
      <c r="F152" s="442"/>
      <c r="G152" s="443"/>
    </row>
    <row r="153" spans="1:7" ht="15" x14ac:dyDescent="0.25">
      <c r="A153" s="408"/>
      <c r="B153" s="408"/>
      <c r="C153" s="408"/>
      <c r="D153" s="408"/>
      <c r="E153" s="408"/>
      <c r="F153" s="442"/>
      <c r="G153" s="443"/>
    </row>
  </sheetData>
  <mergeCells count="191">
    <mergeCell ref="A59:E60"/>
    <mergeCell ref="A61:E62"/>
    <mergeCell ref="A63:E65"/>
    <mergeCell ref="A94:E94"/>
    <mergeCell ref="A83:E83"/>
    <mergeCell ref="A89:E89"/>
    <mergeCell ref="A116:E116"/>
    <mergeCell ref="A119:E120"/>
    <mergeCell ref="A121:E122"/>
    <mergeCell ref="A114:E114"/>
    <mergeCell ref="A149:E149"/>
    <mergeCell ref="F149:G149"/>
    <mergeCell ref="A150:E150"/>
    <mergeCell ref="F150:G150"/>
    <mergeCell ref="A151:E151"/>
    <mergeCell ref="F151:G151"/>
    <mergeCell ref="A152:E152"/>
    <mergeCell ref="F152:G152"/>
    <mergeCell ref="A153:E153"/>
    <mergeCell ref="F153:G153"/>
    <mergeCell ref="A144:E144"/>
    <mergeCell ref="F144:G144"/>
    <mergeCell ref="A145:E145"/>
    <mergeCell ref="F145:G145"/>
    <mergeCell ref="A146:E146"/>
    <mergeCell ref="F146:G146"/>
    <mergeCell ref="A147:E147"/>
    <mergeCell ref="F147:G147"/>
    <mergeCell ref="A148:E148"/>
    <mergeCell ref="F148:G148"/>
    <mergeCell ref="F140:G140"/>
    <mergeCell ref="F142:G142"/>
    <mergeCell ref="A142:E142"/>
    <mergeCell ref="A143:E143"/>
    <mergeCell ref="F143:G143"/>
    <mergeCell ref="A141:G141"/>
    <mergeCell ref="A135:E135"/>
    <mergeCell ref="F135:G135"/>
    <mergeCell ref="F136:G136"/>
    <mergeCell ref="A137:E137"/>
    <mergeCell ref="F137:G137"/>
    <mergeCell ref="F138:G138"/>
    <mergeCell ref="F132:G132"/>
    <mergeCell ref="A129:E129"/>
    <mergeCell ref="F129:G129"/>
    <mergeCell ref="A130:E130"/>
    <mergeCell ref="F130:G130"/>
    <mergeCell ref="A131:E131"/>
    <mergeCell ref="F131:G131"/>
    <mergeCell ref="A133:G134"/>
    <mergeCell ref="A117:E117"/>
    <mergeCell ref="F117:G117"/>
    <mergeCell ref="A118:E118"/>
    <mergeCell ref="F118:G118"/>
    <mergeCell ref="A126:E126"/>
    <mergeCell ref="F126:G126"/>
    <mergeCell ref="A127:E127"/>
    <mergeCell ref="F127:G127"/>
    <mergeCell ref="A128:E128"/>
    <mergeCell ref="F128:G128"/>
    <mergeCell ref="A123:D124"/>
    <mergeCell ref="F119:G119"/>
    <mergeCell ref="F120:G120"/>
    <mergeCell ref="F121:G121"/>
    <mergeCell ref="A125:E125"/>
    <mergeCell ref="F125:G125"/>
    <mergeCell ref="A24:E24"/>
    <mergeCell ref="F24:G24"/>
    <mergeCell ref="F26:G26"/>
    <mergeCell ref="F32:G32"/>
    <mergeCell ref="A56:E56"/>
    <mergeCell ref="F56:G56"/>
    <mergeCell ref="F57:G57"/>
    <mergeCell ref="A54:E54"/>
    <mergeCell ref="A48:E48"/>
    <mergeCell ref="F48:G48"/>
    <mergeCell ref="A49:E49"/>
    <mergeCell ref="F49:G49"/>
    <mergeCell ref="A50:E50"/>
    <mergeCell ref="F50:G50"/>
    <mergeCell ref="F46:G46"/>
    <mergeCell ref="F31:G31"/>
    <mergeCell ref="A27:G30"/>
    <mergeCell ref="A35:D37"/>
    <mergeCell ref="A38:D39"/>
    <mergeCell ref="A40:D40"/>
    <mergeCell ref="A41:D41"/>
    <mergeCell ref="A42:D43"/>
    <mergeCell ref="A44:E46"/>
    <mergeCell ref="A51:E52"/>
    <mergeCell ref="F94:G94"/>
    <mergeCell ref="A84:E84"/>
    <mergeCell ref="F84:G84"/>
    <mergeCell ref="F90:G90"/>
    <mergeCell ref="F1:G1"/>
    <mergeCell ref="A9:C9"/>
    <mergeCell ref="A10:G10"/>
    <mergeCell ref="A11:G11"/>
    <mergeCell ref="F14:G14"/>
    <mergeCell ref="F15:G15"/>
    <mergeCell ref="F19:G19"/>
    <mergeCell ref="A20:G20"/>
    <mergeCell ref="F22:G22"/>
    <mergeCell ref="A16:G17"/>
    <mergeCell ref="A23:E23"/>
    <mergeCell ref="F23:G23"/>
    <mergeCell ref="A33:E33"/>
    <mergeCell ref="F33:G33"/>
    <mergeCell ref="A47:E47"/>
    <mergeCell ref="F47:G47"/>
    <mergeCell ref="A34:E34"/>
    <mergeCell ref="F34:G34"/>
    <mergeCell ref="F44:G44"/>
    <mergeCell ref="F45:G45"/>
    <mergeCell ref="F83:G83"/>
    <mergeCell ref="A85:E85"/>
    <mergeCell ref="F68:G68"/>
    <mergeCell ref="A69:E69"/>
    <mergeCell ref="F69:G69"/>
    <mergeCell ref="F51:G51"/>
    <mergeCell ref="A53:E53"/>
    <mergeCell ref="F52:G52"/>
    <mergeCell ref="F63:G63"/>
    <mergeCell ref="F64:G64"/>
    <mergeCell ref="A66:E66"/>
    <mergeCell ref="A57:E57"/>
    <mergeCell ref="A58:E58"/>
    <mergeCell ref="F58:G58"/>
    <mergeCell ref="F54:G54"/>
    <mergeCell ref="A55:E55"/>
    <mergeCell ref="F55:G55"/>
    <mergeCell ref="F53:G53"/>
    <mergeCell ref="F73:G73"/>
    <mergeCell ref="F74:G74"/>
    <mergeCell ref="F75:G75"/>
    <mergeCell ref="F59:G59"/>
    <mergeCell ref="F60:G60"/>
    <mergeCell ref="F61:G61"/>
    <mergeCell ref="F65:G65"/>
    <mergeCell ref="F66:G66"/>
    <mergeCell ref="F62:G62"/>
    <mergeCell ref="A67:E67"/>
    <mergeCell ref="A72:E73"/>
    <mergeCell ref="A74:E75"/>
    <mergeCell ref="F76:G76"/>
    <mergeCell ref="F67:G67"/>
    <mergeCell ref="A68:E68"/>
    <mergeCell ref="A71:E71"/>
    <mergeCell ref="F71:G71"/>
    <mergeCell ref="F72:G72"/>
    <mergeCell ref="A76:E77"/>
    <mergeCell ref="F80:G80"/>
    <mergeCell ref="F81:G81"/>
    <mergeCell ref="A82:E82"/>
    <mergeCell ref="F82:G82"/>
    <mergeCell ref="F77:G77"/>
    <mergeCell ref="F78:G78"/>
    <mergeCell ref="F79:G79"/>
    <mergeCell ref="A78:E79"/>
    <mergeCell ref="A80:E81"/>
    <mergeCell ref="F89:G89"/>
    <mergeCell ref="A92:E92"/>
    <mergeCell ref="F92:G92"/>
    <mergeCell ref="A93:E93"/>
    <mergeCell ref="F93:G93"/>
    <mergeCell ref="F85:G85"/>
    <mergeCell ref="A86:E86"/>
    <mergeCell ref="F86:G86"/>
    <mergeCell ref="A87:E87"/>
    <mergeCell ref="F87:G87"/>
    <mergeCell ref="A88:E88"/>
    <mergeCell ref="F88:G88"/>
    <mergeCell ref="F91:G91"/>
    <mergeCell ref="A90:E91"/>
    <mergeCell ref="F116:G116"/>
    <mergeCell ref="F98:G98"/>
    <mergeCell ref="A99:E99"/>
    <mergeCell ref="F99:G99"/>
    <mergeCell ref="A115:E115"/>
    <mergeCell ref="F115:G115"/>
    <mergeCell ref="A95:E95"/>
    <mergeCell ref="F95:G95"/>
    <mergeCell ref="A96:E96"/>
    <mergeCell ref="F96:G96"/>
    <mergeCell ref="F97:G97"/>
    <mergeCell ref="A97:E98"/>
    <mergeCell ref="A100:D100"/>
    <mergeCell ref="A101:D101"/>
    <mergeCell ref="A102:D104"/>
    <mergeCell ref="A105:D108"/>
    <mergeCell ref="A109:D113"/>
  </mergeCells>
  <pageMargins left="0.70866141732283472" right="0.70866141732283472" top="0.78740157480314965" bottom="0.78740157480314965" header="0.31496062992125984" footer="0.31496062992125984"/>
  <pageSetup paperSize="9" scale="65" firstPageNumber="28"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1" manualBreakCount="1">
    <brk id="65" max="6" man="1"/>
  </rowBreaks>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K54"/>
  <sheetViews>
    <sheetView showGridLines="0" view="pageBreakPreview" zoomScaleNormal="100" zoomScaleSheetLayoutView="100" workbookViewId="0">
      <selection activeCell="C10" sqref="C10"/>
    </sheetView>
  </sheetViews>
  <sheetFormatPr defaultRowHeight="14.25" x14ac:dyDescent="0.2"/>
  <cols>
    <col min="1" max="1" width="8.5703125" style="53" customWidth="1"/>
    <col min="2" max="2" width="9.140625" style="53"/>
    <col min="3" max="3" width="60.85546875" style="47" customWidth="1"/>
    <col min="4" max="4" width="14.140625" style="47" customWidth="1"/>
    <col min="5" max="6" width="14.140625" style="45" customWidth="1"/>
    <col min="7" max="7" width="9.140625" style="47" customWidth="1"/>
    <col min="8" max="9" width="9.140625" style="46"/>
    <col min="10" max="10" width="9.140625" style="47"/>
    <col min="11" max="11" width="13.28515625" style="47" customWidth="1"/>
    <col min="12" max="16384" width="9.140625" style="47"/>
  </cols>
  <sheetData>
    <row r="1" spans="1:37" ht="23.25" x14ac:dyDescent="0.35">
      <c r="A1" s="129" t="s">
        <v>66</v>
      </c>
      <c r="F1" s="422" t="s">
        <v>67</v>
      </c>
      <c r="G1" s="422"/>
    </row>
    <row r="3" spans="1:37" x14ac:dyDescent="0.2">
      <c r="A3" s="66" t="s">
        <v>1</v>
      </c>
      <c r="B3" s="66" t="s">
        <v>246</v>
      </c>
    </row>
    <row r="4" spans="1:37" x14ac:dyDescent="0.2">
      <c r="B4" s="66" t="s">
        <v>59</v>
      </c>
    </row>
    <row r="6" spans="1:37" s="50" customFormat="1" ht="13.5" thickBot="1" x14ac:dyDescent="0.25">
      <c r="A6" s="131"/>
      <c r="B6" s="131"/>
      <c r="E6" s="46"/>
      <c r="F6" s="46"/>
      <c r="G6" s="237" t="s">
        <v>6</v>
      </c>
      <c r="H6" s="46"/>
      <c r="I6" s="46"/>
    </row>
    <row r="7" spans="1:37" s="50" customFormat="1" ht="39.75" thickTop="1" thickBot="1" x14ac:dyDescent="0.25">
      <c r="A7" s="82" t="s">
        <v>2</v>
      </c>
      <c r="B7" s="83" t="s">
        <v>3</v>
      </c>
      <c r="C7" s="84" t="s">
        <v>4</v>
      </c>
      <c r="D7" s="85" t="s">
        <v>414</v>
      </c>
      <c r="E7" s="1" t="s">
        <v>823</v>
      </c>
      <c r="F7" s="85" t="s">
        <v>415</v>
      </c>
      <c r="G7" s="36" t="s">
        <v>5</v>
      </c>
      <c r="H7" s="81"/>
      <c r="I7" s="81"/>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row>
    <row r="8" spans="1:37" s="91" customFormat="1" thickTop="1" thickBot="1" x14ac:dyDescent="0.25">
      <c r="A8" s="86">
        <v>1</v>
      </c>
      <c r="B8" s="87">
        <v>2</v>
      </c>
      <c r="C8" s="87">
        <v>3</v>
      </c>
      <c r="D8" s="88">
        <v>4</v>
      </c>
      <c r="E8" s="88">
        <v>5</v>
      </c>
      <c r="F8" s="88">
        <v>6</v>
      </c>
      <c r="G8" s="89" t="s">
        <v>824</v>
      </c>
      <c r="H8" s="340"/>
      <c r="I8" s="34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row>
    <row r="9" spans="1:37" ht="15" thickTop="1" x14ac:dyDescent="0.2">
      <c r="A9" s="107">
        <v>6172</v>
      </c>
      <c r="B9" s="108">
        <v>51</v>
      </c>
      <c r="C9" s="112" t="s">
        <v>7</v>
      </c>
      <c r="D9" s="32">
        <f>SUM(H16)</f>
        <v>59756</v>
      </c>
      <c r="E9" s="32">
        <f>SUM(I16)</f>
        <v>59756</v>
      </c>
      <c r="F9" s="42">
        <f>SUM(F16)</f>
        <v>95304</v>
      </c>
      <c r="G9" s="44">
        <f>F9/D9*100</f>
        <v>159.48858692014193</v>
      </c>
    </row>
    <row r="10" spans="1:37" s="246" customFormat="1" ht="28.5" x14ac:dyDescent="0.25">
      <c r="A10" s="232">
        <v>6172</v>
      </c>
      <c r="B10" s="233">
        <v>53</v>
      </c>
      <c r="C10" s="242" t="s">
        <v>386</v>
      </c>
      <c r="D10" s="143">
        <f>SUM(H43)</f>
        <v>12000</v>
      </c>
      <c r="E10" s="143">
        <v>23227</v>
      </c>
      <c r="F10" s="143">
        <f>SUM(F43)</f>
        <v>12000</v>
      </c>
      <c r="G10" s="111">
        <f>F10/D10*100</f>
        <v>100</v>
      </c>
      <c r="H10" s="341"/>
      <c r="I10" s="341"/>
    </row>
    <row r="11" spans="1:37" ht="15" thickBot="1" x14ac:dyDescent="0.25">
      <c r="A11" s="113">
        <v>6409</v>
      </c>
      <c r="B11" s="114">
        <v>59</v>
      </c>
      <c r="C11" s="133" t="s">
        <v>42</v>
      </c>
      <c r="D11" s="33">
        <f>SUM(H49)</f>
        <v>33448</v>
      </c>
      <c r="E11" s="33">
        <v>403600</v>
      </c>
      <c r="F11" s="33">
        <f>SUM(F49)</f>
        <v>112782</v>
      </c>
      <c r="G11" s="44">
        <f>F11/D11*100</f>
        <v>337.18607988519494</v>
      </c>
    </row>
    <row r="12" spans="1:37" s="117" customFormat="1" ht="16.5" thickTop="1" thickBot="1" x14ac:dyDescent="0.3">
      <c r="A12" s="384" t="s">
        <v>8</v>
      </c>
      <c r="B12" s="385"/>
      <c r="C12" s="386"/>
      <c r="D12" s="115">
        <f>SUM(D9:D11)</f>
        <v>105204</v>
      </c>
      <c r="E12" s="115">
        <f>SUM(E9:E11)</f>
        <v>486583</v>
      </c>
      <c r="F12" s="115">
        <f>SUM(F9:F11)</f>
        <v>220086</v>
      </c>
      <c r="G12" s="51">
        <f>F12/D12*100</f>
        <v>209.1992699897342</v>
      </c>
      <c r="H12" s="288"/>
      <c r="I12" s="288"/>
    </row>
    <row r="13" spans="1:37" ht="15" thickTop="1" x14ac:dyDescent="0.2">
      <c r="A13" s="47"/>
      <c r="B13" s="47"/>
      <c r="E13" s="47"/>
      <c r="F13" s="47"/>
    </row>
    <row r="14" spans="1:37" x14ac:dyDescent="0.2">
      <c r="A14" s="48"/>
      <c r="B14" s="48"/>
      <c r="C14" s="48"/>
      <c r="D14" s="48"/>
      <c r="E14" s="48"/>
      <c r="F14" s="48"/>
      <c r="G14" s="48"/>
    </row>
    <row r="15" spans="1:37" ht="15" x14ac:dyDescent="0.25">
      <c r="A15" s="54" t="s">
        <v>10</v>
      </c>
    </row>
    <row r="16" spans="1:37" ht="17.25" customHeight="1" thickBot="1" x14ac:dyDescent="0.3">
      <c r="A16" s="55" t="s">
        <v>46</v>
      </c>
      <c r="B16" s="56"/>
      <c r="C16" s="57"/>
      <c r="D16" s="57"/>
      <c r="E16" s="58"/>
      <c r="F16" s="423">
        <f>SUM(F17,F29,F32,F35,F38,F41)</f>
        <v>95304</v>
      </c>
      <c r="G16" s="423"/>
      <c r="H16" s="290">
        <f>SUM(H17,H29,H31,H32,H35,H38,H41)</f>
        <v>59756</v>
      </c>
      <c r="I16" s="290">
        <f>SUM(I17,I29,I31,I32,I35,I38,I41)</f>
        <v>59756</v>
      </c>
    </row>
    <row r="17" spans="1:10" ht="15.75" thickTop="1" x14ac:dyDescent="0.25">
      <c r="A17" s="52" t="s">
        <v>88</v>
      </c>
      <c r="F17" s="377">
        <f>SUM(F18:G27)</f>
        <v>92000</v>
      </c>
      <c r="G17" s="427"/>
      <c r="H17" s="46">
        <v>56452</v>
      </c>
      <c r="I17" s="46">
        <v>56429</v>
      </c>
    </row>
    <row r="18" spans="1:10" ht="15" x14ac:dyDescent="0.25">
      <c r="A18" s="66" t="s">
        <v>142</v>
      </c>
      <c r="F18" s="446">
        <v>8000</v>
      </c>
      <c r="G18" s="451"/>
    </row>
    <row r="19" spans="1:10" x14ac:dyDescent="0.2">
      <c r="A19" s="400" t="s">
        <v>143</v>
      </c>
      <c r="B19" s="401"/>
      <c r="C19" s="401"/>
      <c r="D19" s="401"/>
      <c r="E19" s="401"/>
      <c r="F19" s="147"/>
      <c r="G19" s="148"/>
    </row>
    <row r="20" spans="1:10" ht="15" x14ac:dyDescent="0.25">
      <c r="A20" s="401"/>
      <c r="B20" s="401"/>
      <c r="C20" s="401"/>
      <c r="D20" s="401"/>
      <c r="E20" s="401"/>
      <c r="F20" s="446">
        <v>11000</v>
      </c>
      <c r="G20" s="451"/>
    </row>
    <row r="21" spans="1:10" ht="3.75" customHeight="1" x14ac:dyDescent="0.2">
      <c r="A21" s="415" t="s">
        <v>144</v>
      </c>
      <c r="B21" s="440"/>
      <c r="C21" s="440"/>
      <c r="D21" s="440"/>
      <c r="E21" s="440"/>
      <c r="F21" s="149"/>
      <c r="G21" s="149"/>
    </row>
    <row r="22" spans="1:10" ht="15" x14ac:dyDescent="0.25">
      <c r="A22" s="440"/>
      <c r="B22" s="440"/>
      <c r="C22" s="440"/>
      <c r="D22" s="440"/>
      <c r="E22" s="440"/>
      <c r="F22" s="150"/>
      <c r="G22" s="151"/>
    </row>
    <row r="23" spans="1:10" ht="24.75" customHeight="1" x14ac:dyDescent="0.2">
      <c r="A23" s="440"/>
      <c r="B23" s="440"/>
      <c r="C23" s="440"/>
      <c r="D23" s="440"/>
      <c r="E23" s="440"/>
      <c r="F23" s="452">
        <v>49000</v>
      </c>
      <c r="G23" s="452"/>
    </row>
    <row r="24" spans="1:10" ht="29.25" customHeight="1" x14ac:dyDescent="0.2">
      <c r="A24" s="415" t="s">
        <v>353</v>
      </c>
      <c r="B24" s="415"/>
      <c r="C24" s="415"/>
      <c r="D24" s="415"/>
      <c r="E24" s="415"/>
      <c r="F24" s="452">
        <v>15500</v>
      </c>
      <c r="G24" s="452"/>
    </row>
    <row r="25" spans="1:10" ht="17.25" customHeight="1" x14ac:dyDescent="0.2">
      <c r="A25" s="400" t="s">
        <v>354</v>
      </c>
      <c r="B25" s="400"/>
      <c r="C25" s="400"/>
      <c r="D25" s="400"/>
      <c r="E25" s="400"/>
      <c r="F25" s="446">
        <v>2500</v>
      </c>
      <c r="G25" s="446"/>
    </row>
    <row r="26" spans="1:10" ht="17.25" customHeight="1" x14ac:dyDescent="0.2">
      <c r="A26" s="409" t="s">
        <v>413</v>
      </c>
      <c r="B26" s="409"/>
      <c r="C26" s="409"/>
      <c r="D26" s="409"/>
      <c r="E26" s="409"/>
      <c r="F26" s="446">
        <v>4000</v>
      </c>
      <c r="G26" s="446"/>
    </row>
    <row r="27" spans="1:10" ht="19.5" customHeight="1" x14ac:dyDescent="0.2">
      <c r="A27" s="409" t="s">
        <v>754</v>
      </c>
      <c r="B27" s="409"/>
      <c r="C27" s="409"/>
      <c r="D27" s="409"/>
      <c r="E27" s="409"/>
      <c r="F27" s="446">
        <v>2000</v>
      </c>
      <c r="G27" s="446"/>
    </row>
    <row r="28" spans="1:10" ht="15" x14ac:dyDescent="0.25">
      <c r="A28" s="75"/>
      <c r="B28" s="75"/>
      <c r="C28" s="75"/>
      <c r="D28" s="75"/>
      <c r="E28" s="75"/>
      <c r="F28" s="150"/>
      <c r="G28" s="150"/>
    </row>
    <row r="29" spans="1:10" ht="15" x14ac:dyDescent="0.25">
      <c r="A29" s="447" t="s">
        <v>187</v>
      </c>
      <c r="B29" s="448"/>
      <c r="C29" s="448"/>
      <c r="D29" s="152"/>
      <c r="E29" s="75"/>
      <c r="F29" s="413">
        <v>600</v>
      </c>
      <c r="G29" s="414"/>
      <c r="H29" s="46">
        <v>600</v>
      </c>
      <c r="I29" s="46">
        <v>600</v>
      </c>
    </row>
    <row r="30" spans="1:10" ht="15" x14ac:dyDescent="0.25">
      <c r="A30" s="400" t="s">
        <v>68</v>
      </c>
      <c r="B30" s="418"/>
      <c r="C30" s="418"/>
      <c r="D30" s="418"/>
      <c r="E30" s="418"/>
      <c r="F30" s="418"/>
      <c r="G30" s="418"/>
    </row>
    <row r="31" spans="1:10" ht="15" x14ac:dyDescent="0.25">
      <c r="A31" s="153"/>
      <c r="B31" s="75"/>
      <c r="C31" s="75"/>
      <c r="D31" s="75"/>
      <c r="E31" s="75"/>
      <c r="F31" s="154"/>
      <c r="G31" s="155"/>
      <c r="H31" s="46">
        <v>0</v>
      </c>
      <c r="I31" s="46">
        <v>23</v>
      </c>
      <c r="J31" s="47" t="s">
        <v>683</v>
      </c>
    </row>
    <row r="32" spans="1:10" ht="15" x14ac:dyDescent="0.25">
      <c r="A32" s="447" t="s">
        <v>31</v>
      </c>
      <c r="B32" s="448"/>
      <c r="C32" s="448"/>
      <c r="D32" s="152"/>
      <c r="E32" s="75"/>
      <c r="F32" s="413">
        <v>500</v>
      </c>
      <c r="G32" s="414"/>
      <c r="H32" s="46">
        <v>500</v>
      </c>
      <c r="I32" s="46">
        <v>500</v>
      </c>
    </row>
    <row r="33" spans="1:9" ht="27" customHeight="1" x14ac:dyDescent="0.25">
      <c r="A33" s="400" t="s">
        <v>69</v>
      </c>
      <c r="B33" s="401"/>
      <c r="C33" s="401"/>
      <c r="D33" s="401"/>
      <c r="E33" s="401"/>
      <c r="F33" s="401"/>
      <c r="G33" s="401"/>
    </row>
    <row r="34" spans="1:9" ht="15" x14ac:dyDescent="0.25">
      <c r="A34" s="153"/>
      <c r="B34" s="75"/>
      <c r="C34" s="75"/>
      <c r="D34" s="75"/>
      <c r="E34" s="75"/>
      <c r="F34" s="154"/>
      <c r="G34" s="155"/>
    </row>
    <row r="35" spans="1:9" ht="15" x14ac:dyDescent="0.25">
      <c r="A35" s="447" t="s">
        <v>44</v>
      </c>
      <c r="B35" s="448"/>
      <c r="C35" s="448"/>
      <c r="D35" s="152"/>
      <c r="E35" s="75"/>
      <c r="F35" s="413">
        <v>4</v>
      </c>
      <c r="G35" s="414"/>
      <c r="H35" s="46">
        <v>4</v>
      </c>
      <c r="I35" s="46">
        <v>4</v>
      </c>
    </row>
    <row r="36" spans="1:9" ht="18" customHeight="1" x14ac:dyDescent="0.2">
      <c r="A36" s="409" t="s">
        <v>191</v>
      </c>
      <c r="B36" s="409"/>
      <c r="C36" s="409"/>
      <c r="D36" s="409"/>
      <c r="E36" s="409"/>
      <c r="F36" s="409"/>
      <c r="G36" s="409"/>
    </row>
    <row r="37" spans="1:9" ht="15" x14ac:dyDescent="0.25">
      <c r="A37" s="153"/>
      <c r="B37" s="75"/>
      <c r="C37" s="75"/>
      <c r="D37" s="75"/>
      <c r="E37" s="75"/>
      <c r="F37" s="154"/>
      <c r="G37" s="155"/>
    </row>
    <row r="38" spans="1:9" ht="15" x14ac:dyDescent="0.25">
      <c r="A38" s="447" t="s">
        <v>14</v>
      </c>
      <c r="B38" s="448"/>
      <c r="C38" s="448"/>
      <c r="D38" s="152"/>
      <c r="E38" s="75"/>
      <c r="F38" s="377">
        <v>2000</v>
      </c>
      <c r="G38" s="427"/>
      <c r="H38" s="46">
        <v>2000</v>
      </c>
      <c r="I38" s="46">
        <v>2000</v>
      </c>
    </row>
    <row r="39" spans="1:9" ht="15" x14ac:dyDescent="0.25">
      <c r="A39" s="400" t="s">
        <v>90</v>
      </c>
      <c r="B39" s="401"/>
      <c r="C39" s="401"/>
      <c r="D39" s="401"/>
      <c r="E39" s="401"/>
      <c r="F39" s="401"/>
      <c r="G39" s="401"/>
    </row>
    <row r="40" spans="1:9" ht="15" x14ac:dyDescent="0.25">
      <c r="A40" s="153"/>
      <c r="B40" s="75"/>
      <c r="C40" s="75"/>
      <c r="D40" s="75"/>
      <c r="E40" s="75"/>
      <c r="F40" s="154"/>
      <c r="G40" s="155"/>
    </row>
    <row r="41" spans="1:9" ht="15" x14ac:dyDescent="0.25">
      <c r="A41" s="447" t="s">
        <v>16</v>
      </c>
      <c r="B41" s="448"/>
      <c r="C41" s="448"/>
      <c r="D41" s="152"/>
      <c r="E41" s="75"/>
      <c r="F41" s="413">
        <v>200</v>
      </c>
      <c r="G41" s="414"/>
      <c r="H41" s="46">
        <v>200</v>
      </c>
      <c r="I41" s="46">
        <v>200</v>
      </c>
    </row>
    <row r="42" spans="1:9" ht="15" x14ac:dyDescent="0.25">
      <c r="A42" s="153"/>
      <c r="B42" s="75"/>
      <c r="C42" s="75"/>
      <c r="D42" s="75"/>
      <c r="E42" s="75"/>
      <c r="F42" s="154"/>
      <c r="G42" s="155"/>
    </row>
    <row r="43" spans="1:9" ht="31.5" customHeight="1" thickBot="1" x14ac:dyDescent="0.3">
      <c r="A43" s="382" t="s">
        <v>395</v>
      </c>
      <c r="B43" s="383"/>
      <c r="C43" s="383"/>
      <c r="D43" s="383"/>
      <c r="E43" s="383"/>
      <c r="F43" s="423">
        <f>SUM(F44)</f>
        <v>12000</v>
      </c>
      <c r="G43" s="423"/>
      <c r="H43" s="290">
        <v>12000</v>
      </c>
      <c r="I43" s="290">
        <v>12050</v>
      </c>
    </row>
    <row r="44" spans="1:9" ht="15.75" thickTop="1" x14ac:dyDescent="0.25">
      <c r="A44" s="449" t="s">
        <v>39</v>
      </c>
      <c r="B44" s="450"/>
      <c r="C44" s="450"/>
      <c r="D44" s="156"/>
      <c r="E44" s="75"/>
      <c r="F44" s="413">
        <v>12000</v>
      </c>
      <c r="G44" s="414"/>
    </row>
    <row r="45" spans="1:9" x14ac:dyDescent="0.2">
      <c r="A45" s="415" t="s">
        <v>192</v>
      </c>
      <c r="B45" s="440"/>
      <c r="C45" s="440"/>
      <c r="D45" s="440"/>
      <c r="E45" s="440"/>
      <c r="F45" s="440"/>
      <c r="G45" s="440"/>
    </row>
    <row r="46" spans="1:9" x14ac:dyDescent="0.2">
      <c r="A46" s="440"/>
      <c r="B46" s="440"/>
      <c r="C46" s="440"/>
      <c r="D46" s="440"/>
      <c r="E46" s="440"/>
      <c r="F46" s="440"/>
      <c r="G46" s="440"/>
    </row>
    <row r="47" spans="1:9" ht="28.5" customHeight="1" x14ac:dyDescent="0.2">
      <c r="A47" s="440"/>
      <c r="B47" s="440"/>
      <c r="C47" s="440"/>
      <c r="D47" s="440"/>
      <c r="E47" s="440"/>
      <c r="F47" s="440"/>
      <c r="G47" s="440"/>
    </row>
    <row r="48" spans="1:9" ht="15" x14ac:dyDescent="0.25">
      <c r="A48" s="141"/>
      <c r="B48" s="75"/>
      <c r="C48" s="75"/>
      <c r="D48" s="75"/>
      <c r="E48" s="75"/>
      <c r="F48" s="154"/>
      <c r="G48" s="155"/>
    </row>
    <row r="49" spans="1:13" ht="15.75" thickBot="1" x14ac:dyDescent="0.3">
      <c r="A49" s="55" t="s">
        <v>70</v>
      </c>
      <c r="B49" s="56"/>
      <c r="C49" s="57"/>
      <c r="D49" s="57"/>
      <c r="E49" s="58"/>
      <c r="F49" s="423">
        <f>SUM(F51:G54)</f>
        <v>112782</v>
      </c>
      <c r="G49" s="423"/>
      <c r="H49" s="290">
        <v>33448</v>
      </c>
      <c r="I49" s="290">
        <v>223637</v>
      </c>
    </row>
    <row r="50" spans="1:13" ht="15.75" thickTop="1" x14ac:dyDescent="0.25">
      <c r="A50" s="449" t="s">
        <v>45</v>
      </c>
      <c r="B50" s="450"/>
      <c r="C50" s="450"/>
      <c r="D50" s="156"/>
      <c r="E50" s="75"/>
      <c r="H50" s="342"/>
      <c r="I50" s="342"/>
      <c r="J50" s="157"/>
      <c r="K50" s="157"/>
      <c r="L50" s="157"/>
      <c r="M50" s="157"/>
    </row>
    <row r="51" spans="1:13" ht="15" x14ac:dyDescent="0.25">
      <c r="A51" s="158" t="s">
        <v>258</v>
      </c>
      <c r="B51" s="159"/>
      <c r="C51" s="157"/>
      <c r="D51" s="157"/>
      <c r="E51" s="160"/>
      <c r="F51" s="413">
        <v>18000</v>
      </c>
      <c r="G51" s="414"/>
      <c r="H51" s="342"/>
      <c r="I51" s="342"/>
      <c r="J51" s="157"/>
      <c r="K51" s="157"/>
      <c r="L51" s="157"/>
      <c r="M51" s="157"/>
    </row>
    <row r="52" spans="1:13" ht="15" x14ac:dyDescent="0.25">
      <c r="A52" s="158" t="s">
        <v>377</v>
      </c>
      <c r="B52" s="159"/>
      <c r="C52" s="157"/>
      <c r="D52" s="157"/>
      <c r="E52" s="160"/>
      <c r="F52" s="413">
        <v>34782</v>
      </c>
      <c r="G52" s="414"/>
      <c r="H52" s="342"/>
      <c r="I52" s="342"/>
      <c r="J52" s="157"/>
    </row>
    <row r="53" spans="1:13" ht="15" x14ac:dyDescent="0.25">
      <c r="A53" s="158" t="s">
        <v>715</v>
      </c>
      <c r="B53" s="159"/>
      <c r="C53" s="157"/>
      <c r="D53" s="157"/>
      <c r="E53" s="160"/>
      <c r="F53" s="413">
        <v>10000</v>
      </c>
      <c r="G53" s="414"/>
      <c r="H53" s="342"/>
      <c r="I53" s="342"/>
      <c r="J53" s="157"/>
    </row>
    <row r="54" spans="1:13" ht="15" x14ac:dyDescent="0.25">
      <c r="A54" s="158" t="s">
        <v>716</v>
      </c>
      <c r="B54" s="159"/>
      <c r="C54" s="157"/>
      <c r="D54" s="157"/>
      <c r="E54" s="160"/>
      <c r="F54" s="413">
        <v>50000</v>
      </c>
      <c r="G54" s="414"/>
      <c r="H54" s="342"/>
      <c r="I54" s="342"/>
      <c r="J54" s="157"/>
    </row>
  </sheetData>
  <mergeCells count="42">
    <mergeCell ref="F1:G1"/>
    <mergeCell ref="A12:C12"/>
    <mergeCell ref="F16:G16"/>
    <mergeCell ref="F17:G17"/>
    <mergeCell ref="A25:E25"/>
    <mergeCell ref="F25:G25"/>
    <mergeCell ref="A26:E26"/>
    <mergeCell ref="F26:G26"/>
    <mergeCell ref="F18:G18"/>
    <mergeCell ref="A19:E20"/>
    <mergeCell ref="F20:G20"/>
    <mergeCell ref="A21:E23"/>
    <mergeCell ref="F23:G23"/>
    <mergeCell ref="A24:E24"/>
    <mergeCell ref="F24:G24"/>
    <mergeCell ref="A45:G47"/>
    <mergeCell ref="F49:G49"/>
    <mergeCell ref="A50:C50"/>
    <mergeCell ref="A39:G39"/>
    <mergeCell ref="A41:C41"/>
    <mergeCell ref="F41:G41"/>
    <mergeCell ref="A36:G36"/>
    <mergeCell ref="A38:C38"/>
    <mergeCell ref="F38:G38"/>
    <mergeCell ref="A44:C44"/>
    <mergeCell ref="F44:G44"/>
    <mergeCell ref="F53:G53"/>
    <mergeCell ref="F54:G54"/>
    <mergeCell ref="A27:E27"/>
    <mergeCell ref="F27:G27"/>
    <mergeCell ref="A43:E43"/>
    <mergeCell ref="F43:G43"/>
    <mergeCell ref="F51:G51"/>
    <mergeCell ref="A32:C32"/>
    <mergeCell ref="F32:G32"/>
    <mergeCell ref="A29:C29"/>
    <mergeCell ref="F29:G29"/>
    <mergeCell ref="A30:G30"/>
    <mergeCell ref="F52:G52"/>
    <mergeCell ref="A33:G33"/>
    <mergeCell ref="A35:C35"/>
    <mergeCell ref="F35:G35"/>
  </mergeCells>
  <pageMargins left="0.70866141732283472" right="0.70866141732283472" top="0.78740157480314965" bottom="0.78740157480314965" header="0.31496062992125984" footer="0.31496062992125984"/>
  <pageSetup paperSize="9" scale="67" firstPageNumber="30"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colBreaks count="1" manualBreakCount="1">
    <brk id="10"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295"/>
  <sheetViews>
    <sheetView showGridLines="0" view="pageBreakPreview" zoomScaleNormal="100" zoomScaleSheetLayoutView="100" workbookViewId="0">
      <selection activeCell="D17" sqref="D17"/>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3.5703125" style="47" customWidth="1"/>
    <col min="9" max="9" width="13.28515625" style="47" bestFit="1" customWidth="1"/>
    <col min="10" max="11" width="9.140625" style="47"/>
    <col min="12" max="12" width="13.28515625" style="47" customWidth="1"/>
    <col min="13" max="16384" width="9.140625" style="47"/>
  </cols>
  <sheetData>
    <row r="1" spans="1:38" ht="27.75" customHeight="1" x14ac:dyDescent="0.35">
      <c r="A1" s="471" t="s">
        <v>234</v>
      </c>
      <c r="B1" s="471"/>
      <c r="C1" s="471"/>
      <c r="D1" s="73"/>
      <c r="E1" s="73"/>
      <c r="F1" s="422" t="s">
        <v>100</v>
      </c>
      <c r="G1" s="422"/>
    </row>
    <row r="3" spans="1:38" x14ac:dyDescent="0.2">
      <c r="A3" s="66" t="s">
        <v>1</v>
      </c>
      <c r="B3" s="66" t="s">
        <v>101</v>
      </c>
    </row>
    <row r="4" spans="1:38" x14ac:dyDescent="0.2">
      <c r="B4" s="66" t="s">
        <v>59</v>
      </c>
    </row>
    <row r="5" spans="1:38" s="50" customFormat="1" ht="13.5" thickBot="1" x14ac:dyDescent="0.25">
      <c r="A5" s="131"/>
      <c r="B5" s="131"/>
      <c r="D5" s="46"/>
      <c r="E5" s="46"/>
      <c r="F5" s="46"/>
      <c r="G5" s="237" t="s">
        <v>6</v>
      </c>
    </row>
    <row r="6" spans="1:38" s="50" customFormat="1" ht="39.75" thickTop="1" thickBot="1" x14ac:dyDescent="0.25">
      <c r="A6" s="82" t="s">
        <v>2</v>
      </c>
      <c r="B6" s="83" t="s">
        <v>3</v>
      </c>
      <c r="C6" s="84" t="s">
        <v>4</v>
      </c>
      <c r="D6" s="85" t="s">
        <v>414</v>
      </c>
      <c r="E6" s="1" t="s">
        <v>823</v>
      </c>
      <c r="F6" s="85" t="s">
        <v>415</v>
      </c>
      <c r="G6" s="36" t="s">
        <v>5</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s="91" customFormat="1" ht="12.75" thickTop="1" thickBot="1" x14ac:dyDescent="0.25">
      <c r="A7" s="86">
        <v>1</v>
      </c>
      <c r="B7" s="87">
        <v>2</v>
      </c>
      <c r="C7" s="87">
        <v>3</v>
      </c>
      <c r="D7" s="88">
        <v>4</v>
      </c>
      <c r="E7" s="88">
        <v>5</v>
      </c>
      <c r="F7" s="88">
        <v>6</v>
      </c>
      <c r="G7" s="89" t="s">
        <v>824</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row>
    <row r="8" spans="1:38" ht="15" thickTop="1" x14ac:dyDescent="0.2">
      <c r="A8" s="107">
        <v>2141</v>
      </c>
      <c r="B8" s="108">
        <v>51</v>
      </c>
      <c r="C8" s="112" t="s">
        <v>7</v>
      </c>
      <c r="D8" s="32">
        <v>370</v>
      </c>
      <c r="E8" s="32">
        <v>369</v>
      </c>
      <c r="F8" s="32">
        <f>SUM(F21)</f>
        <v>250</v>
      </c>
      <c r="G8" s="44">
        <f t="shared" ref="G8:G16" si="0">F8/D8*100</f>
        <v>67.567567567567565</v>
      </c>
    </row>
    <row r="9" spans="1:38" x14ac:dyDescent="0.2">
      <c r="A9" s="107">
        <v>3635</v>
      </c>
      <c r="B9" s="108">
        <v>51</v>
      </c>
      <c r="C9" s="112" t="s">
        <v>7</v>
      </c>
      <c r="D9" s="32">
        <v>3840</v>
      </c>
      <c r="E9" s="32">
        <v>3719</v>
      </c>
      <c r="F9" s="32">
        <f>SUM(F28)</f>
        <v>3811</v>
      </c>
      <c r="G9" s="44">
        <f t="shared" si="0"/>
        <v>99.244791666666671</v>
      </c>
    </row>
    <row r="10" spans="1:38" x14ac:dyDescent="0.2">
      <c r="A10" s="107">
        <v>3636</v>
      </c>
      <c r="B10" s="108">
        <v>51</v>
      </c>
      <c r="C10" s="112" t="s">
        <v>7</v>
      </c>
      <c r="D10" s="32">
        <v>651</v>
      </c>
      <c r="E10" s="32">
        <v>1151</v>
      </c>
      <c r="F10" s="32">
        <f>SUM(F73)</f>
        <v>710</v>
      </c>
      <c r="G10" s="44">
        <f t="shared" si="0"/>
        <v>109.06298003072197</v>
      </c>
    </row>
    <row r="11" spans="1:38" x14ac:dyDescent="0.2">
      <c r="A11" s="107">
        <v>3636</v>
      </c>
      <c r="B11" s="108">
        <v>55</v>
      </c>
      <c r="C11" s="112" t="s">
        <v>389</v>
      </c>
      <c r="D11" s="32">
        <v>400</v>
      </c>
      <c r="E11" s="32">
        <v>400</v>
      </c>
      <c r="F11" s="32">
        <f>SUM(F121)</f>
        <v>400</v>
      </c>
      <c r="G11" s="44">
        <f t="shared" si="0"/>
        <v>100</v>
      </c>
    </row>
    <row r="12" spans="1:38" x14ac:dyDescent="0.2">
      <c r="A12" s="107">
        <v>3639</v>
      </c>
      <c r="B12" s="108">
        <v>51</v>
      </c>
      <c r="C12" s="112" t="s">
        <v>7</v>
      </c>
      <c r="D12" s="32">
        <v>4585</v>
      </c>
      <c r="E12" s="32">
        <v>4585</v>
      </c>
      <c r="F12" s="32">
        <f>SUM(F129)</f>
        <v>5781</v>
      </c>
      <c r="G12" s="44">
        <f t="shared" si="0"/>
        <v>126.08505997818975</v>
      </c>
    </row>
    <row r="13" spans="1:38" x14ac:dyDescent="0.2">
      <c r="A13" s="107">
        <v>3639</v>
      </c>
      <c r="B13" s="108">
        <v>52</v>
      </c>
      <c r="C13" s="112" t="s">
        <v>165</v>
      </c>
      <c r="D13" s="32">
        <v>100</v>
      </c>
      <c r="E13" s="32">
        <v>100</v>
      </c>
      <c r="F13" s="32">
        <f>SUM(F280)</f>
        <v>100</v>
      </c>
      <c r="G13" s="44">
        <f t="shared" si="0"/>
        <v>100</v>
      </c>
    </row>
    <row r="14" spans="1:38" ht="28.5" x14ac:dyDescent="0.2">
      <c r="A14" s="232">
        <v>3639</v>
      </c>
      <c r="B14" s="233">
        <v>53</v>
      </c>
      <c r="C14" s="242" t="s">
        <v>386</v>
      </c>
      <c r="D14" s="143">
        <v>800</v>
      </c>
      <c r="E14" s="143">
        <v>800</v>
      </c>
      <c r="F14" s="143">
        <f>SUM(F286)</f>
        <v>850</v>
      </c>
      <c r="G14" s="111">
        <f t="shared" si="0"/>
        <v>106.25</v>
      </c>
    </row>
    <row r="15" spans="1:38" x14ac:dyDescent="0.2">
      <c r="A15" s="107">
        <v>3713</v>
      </c>
      <c r="B15" s="108">
        <v>51</v>
      </c>
      <c r="C15" s="112" t="s">
        <v>7</v>
      </c>
      <c r="D15" s="32">
        <v>357</v>
      </c>
      <c r="E15" s="32">
        <v>357</v>
      </c>
      <c r="F15" s="32">
        <v>0</v>
      </c>
      <c r="G15" s="44">
        <f>F15/D15*100</f>
        <v>0</v>
      </c>
    </row>
    <row r="16" spans="1:38" x14ac:dyDescent="0.2">
      <c r="A16" s="107">
        <v>3713</v>
      </c>
      <c r="B16" s="108">
        <v>61</v>
      </c>
      <c r="C16" s="112" t="s">
        <v>60</v>
      </c>
      <c r="D16" s="32">
        <v>128</v>
      </c>
      <c r="E16" s="32">
        <v>128</v>
      </c>
      <c r="F16" s="32">
        <v>0</v>
      </c>
      <c r="G16" s="44">
        <f t="shared" si="0"/>
        <v>0</v>
      </c>
    </row>
    <row r="17" spans="1:8" ht="29.25" thickBot="1" x14ac:dyDescent="0.25">
      <c r="A17" s="113">
        <v>6172</v>
      </c>
      <c r="B17" s="114">
        <v>53</v>
      </c>
      <c r="C17" s="242" t="s">
        <v>386</v>
      </c>
      <c r="D17" s="33"/>
      <c r="E17" s="33">
        <v>2</v>
      </c>
      <c r="F17" s="33">
        <f>SUM(F293)</f>
        <v>1</v>
      </c>
      <c r="G17" s="44">
        <v>0</v>
      </c>
    </row>
    <row r="18" spans="1:8" s="117" customFormat="1" ht="16.5" thickTop="1" thickBot="1" x14ac:dyDescent="0.3">
      <c r="A18" s="384" t="s">
        <v>8</v>
      </c>
      <c r="B18" s="385"/>
      <c r="C18" s="386"/>
      <c r="D18" s="115">
        <f>SUM(D8:D16)</f>
        <v>11231</v>
      </c>
      <c r="E18" s="115">
        <f>SUM(E8:E17)</f>
        <v>11611</v>
      </c>
      <c r="F18" s="115">
        <f>SUM(F8:F17)</f>
        <v>11903</v>
      </c>
      <c r="G18" s="51">
        <f>F18/D18*100</f>
        <v>105.98343869646514</v>
      </c>
    </row>
    <row r="19" spans="1:8" ht="19.5" customHeight="1" thickTop="1" x14ac:dyDescent="0.2">
      <c r="A19" s="47"/>
      <c r="B19" s="47"/>
      <c r="D19" s="47"/>
      <c r="E19" s="47"/>
    </row>
    <row r="20" spans="1:8" ht="15" customHeight="1" x14ac:dyDescent="0.25">
      <c r="A20" s="54" t="s">
        <v>10</v>
      </c>
    </row>
    <row r="21" spans="1:8" ht="17.25" customHeight="1" thickBot="1" x14ac:dyDescent="0.3">
      <c r="A21" s="55" t="s">
        <v>170</v>
      </c>
      <c r="B21" s="56"/>
      <c r="C21" s="57"/>
      <c r="D21" s="58"/>
      <c r="E21" s="58"/>
      <c r="F21" s="423">
        <f>SUM(F22)</f>
        <v>250</v>
      </c>
      <c r="G21" s="423"/>
      <c r="H21" s="2"/>
    </row>
    <row r="22" spans="1:8" ht="15.75" thickTop="1" x14ac:dyDescent="0.25">
      <c r="A22" s="52" t="s">
        <v>16</v>
      </c>
      <c r="F22" s="413">
        <v>250</v>
      </c>
      <c r="G22" s="414"/>
    </row>
    <row r="23" spans="1:8" ht="15" x14ac:dyDescent="0.25">
      <c r="A23" s="476" t="s">
        <v>524</v>
      </c>
      <c r="B23" s="401"/>
      <c r="C23" s="401"/>
      <c r="D23" s="401"/>
      <c r="E23" s="401"/>
      <c r="F23" s="401"/>
      <c r="G23" s="401"/>
    </row>
    <row r="24" spans="1:8" ht="15" customHeight="1" x14ac:dyDescent="0.2">
      <c r="A24" s="415" t="s">
        <v>525</v>
      </c>
      <c r="B24" s="440"/>
      <c r="C24" s="440"/>
      <c r="D24" s="440"/>
      <c r="E24" s="440"/>
      <c r="F24" s="440"/>
      <c r="G24" s="440"/>
    </row>
    <row r="25" spans="1:8" ht="15" customHeight="1" x14ac:dyDescent="0.2">
      <c r="A25" s="440"/>
      <c r="B25" s="440"/>
      <c r="C25" s="440"/>
      <c r="D25" s="440"/>
      <c r="E25" s="440"/>
      <c r="F25" s="440"/>
      <c r="G25" s="440"/>
    </row>
    <row r="26" spans="1:8" ht="15" customHeight="1" x14ac:dyDescent="0.2">
      <c r="A26" s="440"/>
      <c r="B26" s="440"/>
      <c r="C26" s="440"/>
      <c r="D26" s="440"/>
      <c r="E26" s="440"/>
      <c r="F26" s="440"/>
      <c r="G26" s="440"/>
    </row>
    <row r="27" spans="1:8" ht="14.25" customHeight="1" x14ac:dyDescent="0.25">
      <c r="A27" s="54"/>
    </row>
    <row r="28" spans="1:8" ht="17.25" customHeight="1" thickBot="1" x14ac:dyDescent="0.3">
      <c r="A28" s="55" t="s">
        <v>102</v>
      </c>
      <c r="B28" s="56"/>
      <c r="C28" s="57"/>
      <c r="D28" s="58"/>
      <c r="E28" s="58"/>
      <c r="F28" s="423">
        <f>SUM(F29,F33,F44,F68)</f>
        <v>3811</v>
      </c>
      <c r="G28" s="423"/>
      <c r="H28" s="2"/>
    </row>
    <row r="29" spans="1:8" ht="15.75" thickTop="1" x14ac:dyDescent="0.25">
      <c r="A29" s="52" t="s">
        <v>14</v>
      </c>
      <c r="F29" s="413">
        <f>SUM(F30:G31)</f>
        <v>368</v>
      </c>
      <c r="G29" s="414"/>
    </row>
    <row r="30" spans="1:8" s="161" customFormat="1" ht="28.5" customHeight="1" x14ac:dyDescent="0.25">
      <c r="A30" s="468" t="s">
        <v>526</v>
      </c>
      <c r="B30" s="468"/>
      <c r="C30" s="468"/>
      <c r="D30" s="468"/>
      <c r="E30" s="468"/>
      <c r="F30" s="397">
        <v>323</v>
      </c>
      <c r="G30" s="398"/>
      <c r="H30" s="34"/>
    </row>
    <row r="31" spans="1:8" s="161" customFormat="1" ht="15" customHeight="1" x14ac:dyDescent="0.25">
      <c r="A31" s="469" t="s">
        <v>235</v>
      </c>
      <c r="B31" s="469"/>
      <c r="C31" s="469"/>
      <c r="D31" s="469"/>
      <c r="E31" s="469"/>
      <c r="F31" s="397">
        <f>75-30</f>
        <v>45</v>
      </c>
      <c r="G31" s="398"/>
      <c r="H31" s="34"/>
    </row>
    <row r="32" spans="1:8" s="161" customFormat="1" ht="15" customHeight="1" x14ac:dyDescent="0.25">
      <c r="A32" s="135"/>
      <c r="B32" s="162"/>
      <c r="C32" s="163"/>
      <c r="D32" s="164"/>
      <c r="E32" s="164"/>
      <c r="F32" s="165"/>
      <c r="G32" s="165"/>
      <c r="H32" s="34"/>
    </row>
    <row r="33" spans="1:8" ht="15" x14ac:dyDescent="0.25">
      <c r="A33" s="166" t="s">
        <v>92</v>
      </c>
      <c r="B33" s="75"/>
      <c r="C33" s="75"/>
      <c r="D33" s="75"/>
      <c r="E33" s="75"/>
      <c r="F33" s="413">
        <f>SUM(F37:G42)</f>
        <v>1350</v>
      </c>
      <c r="G33" s="414"/>
    </row>
    <row r="34" spans="1:8" ht="15" customHeight="1" x14ac:dyDescent="0.2">
      <c r="A34" s="415" t="s">
        <v>527</v>
      </c>
      <c r="B34" s="440"/>
      <c r="C34" s="440"/>
      <c r="D34" s="440"/>
      <c r="E34" s="440"/>
      <c r="F34" s="440"/>
      <c r="G34" s="440"/>
    </row>
    <row r="35" spans="1:8" ht="15" customHeight="1" x14ac:dyDescent="0.2">
      <c r="A35" s="440"/>
      <c r="B35" s="440"/>
      <c r="C35" s="440"/>
      <c r="D35" s="440"/>
      <c r="E35" s="440"/>
      <c r="F35" s="440"/>
      <c r="G35" s="440"/>
    </row>
    <row r="36" spans="1:8" ht="28.5" customHeight="1" x14ac:dyDescent="0.2">
      <c r="A36" s="440"/>
      <c r="B36" s="440"/>
      <c r="C36" s="440"/>
      <c r="D36" s="440"/>
      <c r="E36" s="440"/>
      <c r="F36" s="440"/>
      <c r="G36" s="440"/>
    </row>
    <row r="37" spans="1:8" ht="15" customHeight="1" x14ac:dyDescent="0.25">
      <c r="A37" s="466" t="s">
        <v>717</v>
      </c>
      <c r="B37" s="466"/>
      <c r="C37" s="466"/>
      <c r="D37" s="466"/>
      <c r="E37" s="466"/>
      <c r="F37" s="397">
        <v>6</v>
      </c>
      <c r="G37" s="398"/>
    </row>
    <row r="38" spans="1:8" ht="15" hidden="1" customHeight="1" x14ac:dyDescent="0.25">
      <c r="A38" s="470" t="s">
        <v>236</v>
      </c>
      <c r="B38" s="470"/>
      <c r="C38" s="470"/>
      <c r="D38" s="470"/>
      <c r="E38" s="470"/>
      <c r="F38" s="397">
        <f>400-400</f>
        <v>0</v>
      </c>
      <c r="G38" s="398"/>
    </row>
    <row r="39" spans="1:8" ht="14.25" customHeight="1" x14ac:dyDescent="0.25">
      <c r="A39" s="466" t="s">
        <v>718</v>
      </c>
      <c r="B39" s="466"/>
      <c r="C39" s="466"/>
      <c r="D39" s="466"/>
      <c r="E39" s="466"/>
      <c r="F39" s="397">
        <v>15</v>
      </c>
      <c r="G39" s="398"/>
    </row>
    <row r="40" spans="1:8" ht="15" customHeight="1" x14ac:dyDescent="0.25">
      <c r="A40" s="470" t="s">
        <v>719</v>
      </c>
      <c r="B40" s="470"/>
      <c r="C40" s="470"/>
      <c r="D40" s="470"/>
      <c r="E40" s="470"/>
      <c r="F40" s="397">
        <v>10</v>
      </c>
      <c r="G40" s="398"/>
    </row>
    <row r="41" spans="1:8" ht="27.75" customHeight="1" x14ac:dyDescent="0.25">
      <c r="A41" s="470" t="s">
        <v>720</v>
      </c>
      <c r="B41" s="470"/>
      <c r="C41" s="470"/>
      <c r="D41" s="470"/>
      <c r="E41" s="470"/>
      <c r="F41" s="397">
        <v>1201</v>
      </c>
      <c r="G41" s="398"/>
    </row>
    <row r="42" spans="1:8" ht="33.75" customHeight="1" x14ac:dyDescent="0.25">
      <c r="A42" s="466" t="s">
        <v>721</v>
      </c>
      <c r="B42" s="466"/>
      <c r="C42" s="466"/>
      <c r="D42" s="466"/>
      <c r="E42" s="466"/>
      <c r="F42" s="397">
        <v>118</v>
      </c>
      <c r="G42" s="398"/>
    </row>
    <row r="43" spans="1:8" s="161" customFormat="1" ht="15" customHeight="1" x14ac:dyDescent="0.25">
      <c r="A43" s="135"/>
      <c r="B43" s="162"/>
      <c r="C43" s="163"/>
      <c r="D43" s="164"/>
      <c r="E43" s="164"/>
      <c r="F43" s="165"/>
      <c r="G43" s="165"/>
      <c r="H43" s="34"/>
    </row>
    <row r="44" spans="1:8" ht="14.25" customHeight="1" x14ac:dyDescent="0.25">
      <c r="A44" s="52" t="s">
        <v>16</v>
      </c>
      <c r="F44" s="413">
        <f>SUM(F45,F60,F65)</f>
        <v>1873</v>
      </c>
      <c r="G44" s="414"/>
    </row>
    <row r="45" spans="1:8" ht="15" x14ac:dyDescent="0.25">
      <c r="A45" s="52" t="s">
        <v>160</v>
      </c>
      <c r="F45" s="455">
        <f>SUM(F52,F53,F55,F57,F58)</f>
        <v>1673</v>
      </c>
      <c r="G45" s="456"/>
    </row>
    <row r="46" spans="1:8" x14ac:dyDescent="0.2">
      <c r="A46" s="415" t="s">
        <v>528</v>
      </c>
      <c r="B46" s="440"/>
      <c r="C46" s="440"/>
      <c r="D46" s="440"/>
      <c r="E46" s="440"/>
      <c r="F46" s="440"/>
      <c r="G46" s="440"/>
    </row>
    <row r="47" spans="1:8" x14ac:dyDescent="0.2">
      <c r="A47" s="440"/>
      <c r="B47" s="440"/>
      <c r="C47" s="440"/>
      <c r="D47" s="440"/>
      <c r="E47" s="440"/>
      <c r="F47" s="440"/>
      <c r="G47" s="440"/>
    </row>
    <row r="48" spans="1:8" x14ac:dyDescent="0.2">
      <c r="A48" s="440"/>
      <c r="B48" s="440"/>
      <c r="C48" s="440"/>
      <c r="D48" s="440"/>
      <c r="E48" s="440"/>
      <c r="F48" s="440"/>
      <c r="G48" s="440"/>
    </row>
    <row r="49" spans="1:7" ht="30.75" customHeight="1" x14ac:dyDescent="0.2">
      <c r="A49" s="440"/>
      <c r="B49" s="440"/>
      <c r="C49" s="440"/>
      <c r="D49" s="440"/>
      <c r="E49" s="440"/>
      <c r="F49" s="440"/>
      <c r="G49" s="440"/>
    </row>
    <row r="50" spans="1:7" ht="15" x14ac:dyDescent="0.25">
      <c r="A50" s="466" t="s">
        <v>529</v>
      </c>
      <c r="B50" s="467"/>
      <c r="C50" s="467"/>
      <c r="D50" s="467"/>
      <c r="E50" s="467"/>
      <c r="F50" s="67"/>
      <c r="G50" s="68"/>
    </row>
    <row r="51" spans="1:7" ht="15" x14ac:dyDescent="0.25">
      <c r="A51" s="467"/>
      <c r="B51" s="467"/>
      <c r="C51" s="467"/>
      <c r="D51" s="467"/>
      <c r="E51" s="467"/>
      <c r="F51" s="67"/>
      <c r="G51" s="68"/>
    </row>
    <row r="52" spans="1:7" ht="27.75" customHeight="1" x14ac:dyDescent="0.25">
      <c r="A52" s="467"/>
      <c r="B52" s="467"/>
      <c r="C52" s="467"/>
      <c r="D52" s="467"/>
      <c r="E52" s="467"/>
      <c r="F52" s="397">
        <v>273</v>
      </c>
      <c r="G52" s="398"/>
    </row>
    <row r="53" spans="1:7" ht="15.75" customHeight="1" x14ac:dyDescent="0.25">
      <c r="A53" s="466" t="s">
        <v>722</v>
      </c>
      <c r="B53" s="466"/>
      <c r="C53" s="466"/>
      <c r="D53" s="466"/>
      <c r="E53" s="466"/>
      <c r="F53" s="397">
        <v>300</v>
      </c>
      <c r="G53" s="398"/>
    </row>
    <row r="54" spans="1:7" ht="15.75" customHeight="1" x14ac:dyDescent="0.2">
      <c r="A54" s="470" t="s">
        <v>755</v>
      </c>
      <c r="B54" s="470"/>
      <c r="C54" s="470"/>
      <c r="D54" s="470"/>
      <c r="E54" s="470"/>
      <c r="F54" s="47"/>
    </row>
    <row r="55" spans="1:7" ht="15.75" customHeight="1" x14ac:dyDescent="0.25">
      <c r="A55" s="470"/>
      <c r="B55" s="470"/>
      <c r="C55" s="470"/>
      <c r="D55" s="470"/>
      <c r="E55" s="470"/>
      <c r="F55" s="397">
        <v>400</v>
      </c>
      <c r="G55" s="398"/>
    </row>
    <row r="56" spans="1:7" ht="15.75" customHeight="1" x14ac:dyDescent="0.2">
      <c r="A56" s="466" t="s">
        <v>756</v>
      </c>
      <c r="B56" s="466"/>
      <c r="C56" s="466"/>
      <c r="D56" s="466"/>
      <c r="E56" s="466"/>
      <c r="F56" s="47"/>
    </row>
    <row r="57" spans="1:7" ht="16.5" customHeight="1" x14ac:dyDescent="0.25">
      <c r="A57" s="466"/>
      <c r="B57" s="466"/>
      <c r="C57" s="466"/>
      <c r="D57" s="466"/>
      <c r="E57" s="466"/>
      <c r="F57" s="397">
        <v>300</v>
      </c>
      <c r="G57" s="398"/>
    </row>
    <row r="58" spans="1:7" ht="31.5" customHeight="1" x14ac:dyDescent="0.25">
      <c r="A58" s="470" t="s">
        <v>530</v>
      </c>
      <c r="B58" s="470"/>
      <c r="C58" s="470"/>
      <c r="D58" s="470"/>
      <c r="E58" s="470"/>
      <c r="F58" s="397">
        <v>400</v>
      </c>
      <c r="G58" s="398"/>
    </row>
    <row r="59" spans="1:7" ht="15.75" customHeight="1" x14ac:dyDescent="0.25">
      <c r="A59" s="140"/>
      <c r="B59" s="73"/>
      <c r="C59" s="73"/>
      <c r="D59" s="73"/>
      <c r="E59" s="73"/>
      <c r="F59" s="67"/>
      <c r="G59" s="68"/>
    </row>
    <row r="60" spans="1:7" ht="15.75" customHeight="1" x14ac:dyDescent="0.25">
      <c r="A60" s="412" t="s">
        <v>161</v>
      </c>
      <c r="B60" s="412"/>
      <c r="C60" s="412"/>
      <c r="D60" s="412"/>
      <c r="E60" s="412"/>
      <c r="F60" s="455">
        <v>150</v>
      </c>
      <c r="G60" s="456"/>
    </row>
    <row r="61" spans="1:7" ht="15.75" customHeight="1" x14ac:dyDescent="0.2">
      <c r="A61" s="415" t="s">
        <v>723</v>
      </c>
      <c r="B61" s="440"/>
      <c r="C61" s="440"/>
      <c r="D61" s="440"/>
      <c r="E61" s="440"/>
      <c r="F61" s="440"/>
      <c r="G61" s="440"/>
    </row>
    <row r="62" spans="1:7" ht="15.75" customHeight="1" x14ac:dyDescent="0.2">
      <c r="A62" s="440"/>
      <c r="B62" s="440"/>
      <c r="C62" s="440"/>
      <c r="D62" s="440"/>
      <c r="E62" s="440"/>
      <c r="F62" s="440"/>
      <c r="G62" s="440"/>
    </row>
    <row r="63" spans="1:7" ht="25.5" customHeight="1" x14ac:dyDescent="0.2">
      <c r="A63" s="440"/>
      <c r="B63" s="440"/>
      <c r="C63" s="440"/>
      <c r="D63" s="440"/>
      <c r="E63" s="440"/>
      <c r="F63" s="440"/>
      <c r="G63" s="440"/>
    </row>
    <row r="64" spans="1:7" ht="15.75" customHeight="1" x14ac:dyDescent="0.25">
      <c r="A64" s="140"/>
      <c r="B64" s="73"/>
      <c r="C64" s="73"/>
      <c r="D64" s="73"/>
      <c r="E64" s="73"/>
      <c r="F64" s="67"/>
      <c r="G64" s="68"/>
    </row>
    <row r="65" spans="1:8" ht="15" customHeight="1" x14ac:dyDescent="0.25">
      <c r="A65" s="412" t="s">
        <v>237</v>
      </c>
      <c r="B65" s="412"/>
      <c r="C65" s="412"/>
      <c r="D65" s="412"/>
      <c r="E65" s="412"/>
      <c r="F65" s="455">
        <v>50</v>
      </c>
      <c r="G65" s="456"/>
    </row>
    <row r="66" spans="1:8" ht="15" customHeight="1" x14ac:dyDescent="0.25">
      <c r="A66" s="408" t="s">
        <v>256</v>
      </c>
      <c r="B66" s="408"/>
      <c r="C66" s="408"/>
      <c r="D66" s="408"/>
      <c r="E66" s="408"/>
      <c r="F66" s="397"/>
      <c r="G66" s="398"/>
    </row>
    <row r="67" spans="1:8" ht="12" customHeight="1" x14ac:dyDescent="0.2">
      <c r="A67" s="47"/>
      <c r="B67" s="47"/>
      <c r="D67" s="47"/>
      <c r="E67" s="47"/>
      <c r="F67" s="47"/>
    </row>
    <row r="68" spans="1:8" ht="15" x14ac:dyDescent="0.25">
      <c r="A68" s="52" t="s">
        <v>217</v>
      </c>
      <c r="F68" s="413">
        <v>220</v>
      </c>
      <c r="G68" s="414"/>
    </row>
    <row r="69" spans="1:8" x14ac:dyDescent="0.2">
      <c r="A69" s="400" t="s">
        <v>278</v>
      </c>
      <c r="B69" s="401"/>
      <c r="C69" s="401"/>
      <c r="D69" s="401"/>
      <c r="E69" s="401"/>
      <c r="F69" s="401"/>
      <c r="G69" s="401"/>
    </row>
    <row r="70" spans="1:8" x14ac:dyDescent="0.2">
      <c r="A70" s="401"/>
      <c r="B70" s="401"/>
      <c r="C70" s="401"/>
      <c r="D70" s="401"/>
      <c r="E70" s="401"/>
      <c r="F70" s="401"/>
      <c r="G70" s="401"/>
    </row>
    <row r="71" spans="1:8" x14ac:dyDescent="0.2">
      <c r="A71" s="401"/>
      <c r="B71" s="401"/>
      <c r="C71" s="401"/>
      <c r="D71" s="401"/>
      <c r="E71" s="401"/>
      <c r="F71" s="401"/>
      <c r="G71" s="401"/>
    </row>
    <row r="72" spans="1:8" ht="15" customHeight="1" x14ac:dyDescent="0.25">
      <c r="A72" s="52"/>
      <c r="F72" s="67"/>
      <c r="G72" s="68"/>
    </row>
    <row r="73" spans="1:8" ht="17.25" customHeight="1" thickBot="1" x14ac:dyDescent="0.3">
      <c r="A73" s="55" t="s">
        <v>103</v>
      </c>
      <c r="B73" s="56"/>
      <c r="C73" s="57"/>
      <c r="D73" s="58"/>
      <c r="E73" s="58"/>
      <c r="F73" s="423">
        <f>SUM(F74,F104)</f>
        <v>710</v>
      </c>
      <c r="G73" s="423"/>
      <c r="H73" s="2"/>
    </row>
    <row r="74" spans="1:8" ht="15.75" thickTop="1" x14ac:dyDescent="0.25">
      <c r="A74" s="52" t="s">
        <v>34</v>
      </c>
      <c r="F74" s="413">
        <f>SUM(F75,F78,F82,F87,F91,F96,F99)</f>
        <v>180</v>
      </c>
      <c r="G74" s="414"/>
    </row>
    <row r="75" spans="1:8" ht="14.25" customHeight="1" x14ac:dyDescent="0.25">
      <c r="A75" s="472" t="s">
        <v>794</v>
      </c>
      <c r="B75" s="419"/>
      <c r="C75" s="419"/>
      <c r="D75" s="419"/>
      <c r="E75" s="419"/>
      <c r="F75" s="455">
        <v>10</v>
      </c>
      <c r="G75" s="456"/>
    </row>
    <row r="76" spans="1:8" ht="14.25" customHeight="1" x14ac:dyDescent="0.2">
      <c r="A76" s="411" t="s">
        <v>793</v>
      </c>
      <c r="B76" s="411"/>
      <c r="C76" s="411"/>
      <c r="D76" s="411"/>
      <c r="E76" s="411"/>
      <c r="F76" s="411"/>
      <c r="G76" s="411"/>
    </row>
    <row r="77" spans="1:8" ht="15" customHeight="1" x14ac:dyDescent="0.2">
      <c r="A77" s="71"/>
      <c r="B77" s="71"/>
      <c r="C77" s="71"/>
      <c r="D77" s="71"/>
      <c r="E77" s="71"/>
      <c r="F77" s="71"/>
      <c r="G77" s="71"/>
    </row>
    <row r="78" spans="1:8" ht="14.25" customHeight="1" x14ac:dyDescent="0.25">
      <c r="A78" s="460" t="s">
        <v>188</v>
      </c>
      <c r="B78" s="460"/>
      <c r="C78" s="460"/>
      <c r="D78" s="460"/>
      <c r="E78" s="460"/>
      <c r="F78" s="455">
        <v>10</v>
      </c>
      <c r="G78" s="456"/>
    </row>
    <row r="79" spans="1:8" ht="14.25" customHeight="1" x14ac:dyDescent="0.2">
      <c r="A79" s="415" t="s">
        <v>238</v>
      </c>
      <c r="B79" s="415"/>
      <c r="C79" s="415"/>
      <c r="D79" s="415"/>
      <c r="E79" s="415"/>
      <c r="F79" s="415"/>
      <c r="G79" s="415"/>
    </row>
    <row r="80" spans="1:8" ht="14.25" customHeight="1" x14ac:dyDescent="0.2">
      <c r="A80" s="440"/>
      <c r="B80" s="440"/>
      <c r="C80" s="440"/>
      <c r="D80" s="440"/>
      <c r="E80" s="440"/>
      <c r="F80" s="440"/>
      <c r="G80" s="440"/>
    </row>
    <row r="81" spans="1:7" ht="15.75" customHeight="1" x14ac:dyDescent="0.2">
      <c r="A81" s="47"/>
      <c r="B81" s="167"/>
      <c r="C81" s="167"/>
      <c r="D81" s="167"/>
      <c r="E81" s="167"/>
      <c r="F81" s="167"/>
      <c r="G81" s="167"/>
    </row>
    <row r="82" spans="1:7" ht="15" customHeight="1" x14ac:dyDescent="0.25">
      <c r="A82" s="460" t="s">
        <v>279</v>
      </c>
      <c r="B82" s="460"/>
      <c r="C82" s="460"/>
      <c r="D82" s="460"/>
      <c r="E82" s="460"/>
      <c r="F82" s="455">
        <f>SUM(F84:G85)</f>
        <v>55</v>
      </c>
      <c r="G82" s="456"/>
    </row>
    <row r="83" spans="1:7" ht="15" customHeight="1" x14ac:dyDescent="0.2">
      <c r="A83" s="415" t="s">
        <v>280</v>
      </c>
      <c r="B83" s="415"/>
      <c r="C83" s="415"/>
      <c r="D83" s="415"/>
      <c r="E83" s="415"/>
      <c r="F83" s="415"/>
      <c r="G83" s="415"/>
    </row>
    <row r="84" spans="1:7" ht="14.25" customHeight="1" x14ac:dyDescent="0.25">
      <c r="A84" s="408" t="s">
        <v>724</v>
      </c>
      <c r="B84" s="408"/>
      <c r="C84" s="408"/>
      <c r="D84" s="408"/>
      <c r="E84" s="408"/>
      <c r="F84" s="397">
        <v>40</v>
      </c>
      <c r="G84" s="398"/>
    </row>
    <row r="85" spans="1:7" ht="14.25" customHeight="1" x14ac:dyDescent="0.25">
      <c r="A85" s="408" t="s">
        <v>725</v>
      </c>
      <c r="B85" s="408"/>
      <c r="C85" s="408"/>
      <c r="D85" s="408"/>
      <c r="E85" s="408"/>
      <c r="F85" s="397">
        <v>15</v>
      </c>
      <c r="G85" s="398"/>
    </row>
    <row r="86" spans="1:7" ht="15" customHeight="1" x14ac:dyDescent="0.2">
      <c r="A86" s="167"/>
      <c r="B86" s="167"/>
      <c r="C86" s="167"/>
      <c r="D86" s="167"/>
      <c r="E86" s="167"/>
      <c r="F86" s="167"/>
      <c r="G86" s="167"/>
    </row>
    <row r="87" spans="1:7" ht="15" customHeight="1" x14ac:dyDescent="0.25">
      <c r="A87" s="460" t="s">
        <v>239</v>
      </c>
      <c r="B87" s="460"/>
      <c r="C87" s="460"/>
      <c r="D87" s="460"/>
      <c r="E87" s="460"/>
      <c r="F87" s="455">
        <v>20</v>
      </c>
      <c r="G87" s="456"/>
    </row>
    <row r="88" spans="1:7" ht="15.75" customHeight="1" x14ac:dyDescent="0.2">
      <c r="A88" s="415" t="s">
        <v>757</v>
      </c>
      <c r="B88" s="440"/>
      <c r="C88" s="440"/>
      <c r="D88" s="440"/>
      <c r="E88" s="440"/>
      <c r="F88" s="440"/>
      <c r="G88" s="440"/>
    </row>
    <row r="89" spans="1:7" ht="29.25" customHeight="1" x14ac:dyDescent="0.2">
      <c r="A89" s="440"/>
      <c r="B89" s="440"/>
      <c r="C89" s="440"/>
      <c r="D89" s="440"/>
      <c r="E89" s="440"/>
      <c r="F89" s="440"/>
      <c r="G89" s="440"/>
    </row>
    <row r="90" spans="1:7" ht="5.0999999999999996" customHeight="1" x14ac:dyDescent="0.2">
      <c r="A90" s="167"/>
      <c r="B90" s="167"/>
      <c r="C90" s="167"/>
      <c r="D90" s="167"/>
      <c r="E90" s="167"/>
      <c r="F90" s="167"/>
      <c r="G90" s="167"/>
    </row>
    <row r="91" spans="1:7" ht="15" customHeight="1" x14ac:dyDescent="0.25">
      <c r="A91" s="460" t="s">
        <v>162</v>
      </c>
      <c r="B91" s="460"/>
      <c r="C91" s="460"/>
      <c r="D91" s="460"/>
      <c r="E91" s="460"/>
      <c r="F91" s="455">
        <v>10</v>
      </c>
      <c r="G91" s="456"/>
    </row>
    <row r="92" spans="1:7" ht="14.25" customHeight="1" x14ac:dyDescent="0.2">
      <c r="A92" s="415" t="s">
        <v>820</v>
      </c>
      <c r="B92" s="440"/>
      <c r="C92" s="440"/>
      <c r="D92" s="440"/>
      <c r="E92" s="440"/>
      <c r="F92" s="440"/>
      <c r="G92" s="440"/>
    </row>
    <row r="93" spans="1:7" ht="15" customHeight="1" x14ac:dyDescent="0.2">
      <c r="A93" s="440"/>
      <c r="B93" s="440"/>
      <c r="C93" s="440"/>
      <c r="D93" s="440"/>
      <c r="E93" s="440"/>
      <c r="F93" s="440"/>
      <c r="G93" s="440"/>
    </row>
    <row r="94" spans="1:7" ht="15" customHeight="1" x14ac:dyDescent="0.2">
      <c r="A94" s="440"/>
      <c r="B94" s="440"/>
      <c r="C94" s="440"/>
      <c r="D94" s="440"/>
      <c r="E94" s="440"/>
      <c r="F94" s="440"/>
      <c r="G94" s="440"/>
    </row>
    <row r="95" spans="1:7" ht="15.75" customHeight="1" x14ac:dyDescent="0.2">
      <c r="A95" s="194"/>
      <c r="B95" s="194"/>
      <c r="C95" s="194"/>
      <c r="D95" s="194"/>
      <c r="E95" s="194"/>
      <c r="F95" s="194"/>
      <c r="G95" s="194"/>
    </row>
    <row r="96" spans="1:7" ht="15" customHeight="1" x14ac:dyDescent="0.2">
      <c r="A96" s="460" t="s">
        <v>531</v>
      </c>
      <c r="B96" s="460"/>
      <c r="C96" s="460"/>
      <c r="D96" s="460"/>
      <c r="E96" s="460"/>
      <c r="F96" s="474">
        <v>5</v>
      </c>
      <c r="G96" s="475"/>
    </row>
    <row r="97" spans="1:7" ht="14.25" customHeight="1" x14ac:dyDescent="0.2">
      <c r="A97" s="415" t="s">
        <v>532</v>
      </c>
      <c r="B97" s="440"/>
      <c r="C97" s="440"/>
      <c r="D97" s="440"/>
      <c r="E97" s="440"/>
      <c r="F97" s="440"/>
      <c r="G97" s="440"/>
    </row>
    <row r="98" spans="1:7" ht="15.75" customHeight="1" x14ac:dyDescent="0.2">
      <c r="A98" s="70"/>
      <c r="B98" s="70"/>
      <c r="C98" s="70"/>
      <c r="D98" s="70"/>
      <c r="E98" s="70"/>
      <c r="F98" s="70"/>
      <c r="G98" s="70"/>
    </row>
    <row r="99" spans="1:7" ht="27.75" customHeight="1" x14ac:dyDescent="0.2">
      <c r="A99" s="460" t="s">
        <v>281</v>
      </c>
      <c r="B99" s="460"/>
      <c r="C99" s="460"/>
      <c r="D99" s="460"/>
      <c r="E99" s="460"/>
      <c r="F99" s="474">
        <v>70</v>
      </c>
      <c r="G99" s="474"/>
    </row>
    <row r="100" spans="1:7" ht="14.25" customHeight="1" x14ac:dyDescent="0.2">
      <c r="A100" s="415" t="s">
        <v>533</v>
      </c>
      <c r="B100" s="415"/>
      <c r="C100" s="415"/>
      <c r="D100" s="415"/>
      <c r="E100" s="415"/>
      <c r="F100" s="415"/>
      <c r="G100" s="415"/>
    </row>
    <row r="101" spans="1:7" ht="14.25" customHeight="1" x14ac:dyDescent="0.2">
      <c r="A101" s="415"/>
      <c r="B101" s="415"/>
      <c r="C101" s="415"/>
      <c r="D101" s="415"/>
      <c r="E101" s="415"/>
      <c r="F101" s="415"/>
      <c r="G101" s="415"/>
    </row>
    <row r="102" spans="1:7" ht="30" customHeight="1" x14ac:dyDescent="0.2">
      <c r="A102" s="415"/>
      <c r="B102" s="415"/>
      <c r="C102" s="415"/>
      <c r="D102" s="415"/>
      <c r="E102" s="415"/>
      <c r="F102" s="415"/>
      <c r="G102" s="415"/>
    </row>
    <row r="103" spans="1:7" ht="14.25" customHeight="1" x14ac:dyDescent="0.2">
      <c r="A103" s="71"/>
      <c r="B103" s="71"/>
      <c r="C103" s="71"/>
      <c r="D103" s="71"/>
      <c r="E103" s="71"/>
      <c r="F103" s="71"/>
      <c r="G103" s="71"/>
    </row>
    <row r="104" spans="1:7" ht="15" x14ac:dyDescent="0.25">
      <c r="A104" s="52" t="s">
        <v>203</v>
      </c>
      <c r="F104" s="413">
        <f>SUM(F105,F110,F116)</f>
        <v>530</v>
      </c>
      <c r="G104" s="414"/>
    </row>
    <row r="105" spans="1:7" ht="14.25" customHeight="1" x14ac:dyDescent="0.25">
      <c r="A105" s="460" t="s">
        <v>163</v>
      </c>
      <c r="B105" s="460"/>
      <c r="C105" s="460"/>
      <c r="D105" s="460"/>
      <c r="E105" s="460"/>
      <c r="F105" s="455">
        <v>400</v>
      </c>
      <c r="G105" s="456"/>
    </row>
    <row r="106" spans="1:7" ht="14.25" customHeight="1" x14ac:dyDescent="0.2">
      <c r="A106" s="415" t="s">
        <v>534</v>
      </c>
      <c r="B106" s="440"/>
      <c r="C106" s="440"/>
      <c r="D106" s="440"/>
      <c r="E106" s="440"/>
      <c r="F106" s="440"/>
      <c r="G106" s="440"/>
    </row>
    <row r="107" spans="1:7" ht="14.25" customHeight="1" x14ac:dyDescent="0.2">
      <c r="A107" s="440"/>
      <c r="B107" s="440"/>
      <c r="C107" s="440"/>
      <c r="D107" s="440"/>
      <c r="E107" s="440"/>
      <c r="F107" s="440"/>
      <c r="G107" s="440"/>
    </row>
    <row r="108" spans="1:7" ht="57.75" customHeight="1" x14ac:dyDescent="0.2">
      <c r="A108" s="440"/>
      <c r="B108" s="440"/>
      <c r="C108" s="440"/>
      <c r="D108" s="440"/>
      <c r="E108" s="440"/>
      <c r="F108" s="440"/>
      <c r="G108" s="440"/>
    </row>
    <row r="109" spans="1:7" ht="14.25" customHeight="1" x14ac:dyDescent="0.2">
      <c r="A109" s="71"/>
      <c r="B109" s="71"/>
      <c r="C109" s="71"/>
      <c r="D109" s="71"/>
      <c r="E109" s="71"/>
      <c r="F109" s="71"/>
      <c r="G109" s="71"/>
    </row>
    <row r="110" spans="1:7" ht="14.25" customHeight="1" x14ac:dyDescent="0.25">
      <c r="A110" s="460" t="s">
        <v>164</v>
      </c>
      <c r="B110" s="460"/>
      <c r="C110" s="460"/>
      <c r="D110" s="460"/>
      <c r="E110" s="460"/>
      <c r="F110" s="455">
        <v>100</v>
      </c>
      <c r="G110" s="456"/>
    </row>
    <row r="111" spans="1:7" ht="14.25" customHeight="1" x14ac:dyDescent="0.2">
      <c r="A111" s="415" t="s">
        <v>535</v>
      </c>
      <c r="B111" s="440"/>
      <c r="C111" s="440"/>
      <c r="D111" s="440"/>
      <c r="E111" s="440"/>
      <c r="F111" s="440"/>
      <c r="G111" s="440"/>
    </row>
    <row r="112" spans="1:7" ht="14.25" customHeight="1" x14ac:dyDescent="0.2">
      <c r="A112" s="440"/>
      <c r="B112" s="440"/>
      <c r="C112" s="440"/>
      <c r="D112" s="440"/>
      <c r="E112" s="440"/>
      <c r="F112" s="440"/>
      <c r="G112" s="440"/>
    </row>
    <row r="113" spans="1:8" ht="14.25" customHeight="1" x14ac:dyDescent="0.2">
      <c r="A113" s="440"/>
      <c r="B113" s="440"/>
      <c r="C113" s="440"/>
      <c r="D113" s="440"/>
      <c r="E113" s="440"/>
      <c r="F113" s="440"/>
      <c r="G113" s="440"/>
    </row>
    <row r="114" spans="1:8" ht="45.75" customHeight="1" x14ac:dyDescent="0.2">
      <c r="A114" s="440"/>
      <c r="B114" s="440"/>
      <c r="C114" s="440"/>
      <c r="D114" s="440"/>
      <c r="E114" s="440"/>
      <c r="F114" s="440"/>
      <c r="G114" s="440"/>
    </row>
    <row r="115" spans="1:8" ht="14.25" customHeight="1" x14ac:dyDescent="0.2">
      <c r="A115" s="279"/>
      <c r="B115" s="279"/>
      <c r="C115" s="279"/>
      <c r="D115" s="279"/>
      <c r="E115" s="279"/>
      <c r="F115" s="279"/>
      <c r="G115" s="279"/>
    </row>
    <row r="116" spans="1:8" ht="14.25" customHeight="1" x14ac:dyDescent="0.25">
      <c r="A116" s="460" t="s">
        <v>536</v>
      </c>
      <c r="B116" s="460"/>
      <c r="C116" s="460"/>
      <c r="D116" s="460"/>
      <c r="E116" s="460"/>
      <c r="F116" s="455">
        <v>30</v>
      </c>
      <c r="G116" s="456"/>
    </row>
    <row r="117" spans="1:8" ht="15.75" customHeight="1" x14ac:dyDescent="0.2">
      <c r="A117" s="415" t="s">
        <v>758</v>
      </c>
      <c r="B117" s="415"/>
      <c r="C117" s="415"/>
      <c r="D117" s="415"/>
      <c r="E117" s="415"/>
      <c r="F117" s="415"/>
      <c r="G117" s="415"/>
    </row>
    <row r="118" spans="1:8" ht="15.75" customHeight="1" x14ac:dyDescent="0.2">
      <c r="A118" s="415"/>
      <c r="B118" s="415"/>
      <c r="C118" s="415"/>
      <c r="D118" s="415"/>
      <c r="E118" s="415"/>
      <c r="F118" s="415"/>
      <c r="G118" s="415"/>
    </row>
    <row r="119" spans="1:8" ht="12" customHeight="1" x14ac:dyDescent="0.2">
      <c r="A119" s="415"/>
      <c r="B119" s="415"/>
      <c r="C119" s="415"/>
      <c r="D119" s="415"/>
      <c r="E119" s="415"/>
      <c r="F119" s="415"/>
      <c r="G119" s="415"/>
    </row>
    <row r="120" spans="1:8" ht="15.75" customHeight="1" x14ac:dyDescent="0.2">
      <c r="A120" s="167"/>
      <c r="B120" s="167"/>
      <c r="C120" s="167"/>
      <c r="D120" s="167"/>
      <c r="E120" s="167"/>
      <c r="F120" s="167"/>
      <c r="G120" s="167"/>
    </row>
    <row r="121" spans="1:8" ht="17.25" customHeight="1" thickBot="1" x14ac:dyDescent="0.3">
      <c r="A121" s="55" t="s">
        <v>390</v>
      </c>
      <c r="B121" s="56"/>
      <c r="C121" s="57"/>
      <c r="D121" s="58"/>
      <c r="E121" s="58"/>
      <c r="F121" s="423">
        <v>400</v>
      </c>
      <c r="G121" s="423"/>
      <c r="H121" s="2"/>
    </row>
    <row r="122" spans="1:8" ht="15.75" thickTop="1" x14ac:dyDescent="0.25">
      <c r="A122" s="52" t="s">
        <v>282</v>
      </c>
      <c r="F122" s="413">
        <v>400</v>
      </c>
      <c r="G122" s="414"/>
    </row>
    <row r="123" spans="1:8" ht="14.25" customHeight="1" x14ac:dyDescent="0.25">
      <c r="A123" s="460" t="s">
        <v>240</v>
      </c>
      <c r="B123" s="460"/>
      <c r="C123" s="460"/>
      <c r="D123" s="460"/>
      <c r="E123" s="460"/>
      <c r="F123" s="455"/>
      <c r="G123" s="456"/>
    </row>
    <row r="124" spans="1:8" ht="14.25" customHeight="1" x14ac:dyDescent="0.2">
      <c r="A124" s="415" t="s">
        <v>759</v>
      </c>
      <c r="B124" s="440"/>
      <c r="C124" s="440"/>
      <c r="D124" s="440"/>
      <c r="E124" s="440"/>
      <c r="F124" s="440"/>
      <c r="G124" s="440"/>
    </row>
    <row r="125" spans="1:8" ht="14.25" customHeight="1" x14ac:dyDescent="0.2">
      <c r="A125" s="440"/>
      <c r="B125" s="440"/>
      <c r="C125" s="440"/>
      <c r="D125" s="440"/>
      <c r="E125" s="440"/>
      <c r="F125" s="440"/>
      <c r="G125" s="440"/>
    </row>
    <row r="126" spans="1:8" ht="14.25" customHeight="1" x14ac:dyDescent="0.2">
      <c r="A126" s="440"/>
      <c r="B126" s="440"/>
      <c r="C126" s="440"/>
      <c r="D126" s="440"/>
      <c r="E126" s="440"/>
      <c r="F126" s="440"/>
      <c r="G126" s="440"/>
    </row>
    <row r="127" spans="1:8" ht="20.25" customHeight="1" x14ac:dyDescent="0.2">
      <c r="A127" s="440"/>
      <c r="B127" s="440"/>
      <c r="C127" s="440"/>
      <c r="D127" s="440"/>
      <c r="E127" s="440"/>
      <c r="F127" s="440"/>
      <c r="G127" s="440"/>
    </row>
    <row r="128" spans="1:8" ht="18" customHeight="1" x14ac:dyDescent="0.2">
      <c r="A128" s="167"/>
      <c r="B128" s="167"/>
      <c r="C128" s="167"/>
      <c r="D128" s="167"/>
      <c r="E128" s="167"/>
      <c r="F128" s="167"/>
      <c r="G128" s="167"/>
    </row>
    <row r="129" spans="1:8" ht="17.25" customHeight="1" thickBot="1" x14ac:dyDescent="0.3">
      <c r="A129" s="55" t="s">
        <v>104</v>
      </c>
      <c r="B129" s="56"/>
      <c r="C129" s="57"/>
      <c r="D129" s="58"/>
      <c r="E129" s="58"/>
      <c r="F129" s="423">
        <f>SUM(F130,F141,F166,F202,F275)</f>
        <v>5781</v>
      </c>
      <c r="G129" s="423"/>
      <c r="H129" s="2"/>
    </row>
    <row r="130" spans="1:8" ht="17.25" customHeight="1" thickTop="1" x14ac:dyDescent="0.25">
      <c r="A130" s="52" t="s">
        <v>215</v>
      </c>
      <c r="F130" s="473">
        <f>SUM(F132,F137)</f>
        <v>150</v>
      </c>
      <c r="G130" s="473"/>
      <c r="H130" s="2"/>
    </row>
    <row r="131" spans="1:8" ht="17.25" customHeight="1" x14ac:dyDescent="0.25">
      <c r="A131" s="412" t="s">
        <v>166</v>
      </c>
      <c r="B131" s="477"/>
      <c r="C131" s="477"/>
      <c r="D131" s="477"/>
      <c r="E131" s="477"/>
      <c r="F131" s="67"/>
      <c r="G131" s="68"/>
      <c r="H131" s="2"/>
    </row>
    <row r="132" spans="1:8" ht="12.75" customHeight="1" x14ac:dyDescent="0.25">
      <c r="A132" s="477"/>
      <c r="B132" s="477"/>
      <c r="C132" s="477"/>
      <c r="D132" s="477"/>
      <c r="E132" s="477"/>
      <c r="F132" s="455">
        <v>100</v>
      </c>
      <c r="G132" s="456"/>
      <c r="H132" s="2"/>
    </row>
    <row r="133" spans="1:8" ht="17.25" customHeight="1" x14ac:dyDescent="0.2">
      <c r="A133" s="415" t="s">
        <v>537</v>
      </c>
      <c r="B133" s="440"/>
      <c r="C133" s="440"/>
      <c r="D133" s="440"/>
      <c r="E133" s="440"/>
      <c r="F133" s="440"/>
      <c r="G133" s="440"/>
      <c r="H133" s="2"/>
    </row>
    <row r="134" spans="1:8" ht="9" customHeight="1" x14ac:dyDescent="0.2">
      <c r="A134" s="440"/>
      <c r="B134" s="440"/>
      <c r="C134" s="440"/>
      <c r="D134" s="440"/>
      <c r="E134" s="440"/>
      <c r="F134" s="440"/>
      <c r="G134" s="440"/>
      <c r="H134" s="2"/>
    </row>
    <row r="135" spans="1:8" ht="32.25" customHeight="1" x14ac:dyDescent="0.2">
      <c r="A135" s="440"/>
      <c r="B135" s="440"/>
      <c r="C135" s="440"/>
      <c r="D135" s="440"/>
      <c r="E135" s="440"/>
      <c r="F135" s="440"/>
      <c r="G135" s="440"/>
      <c r="H135" s="2"/>
    </row>
    <row r="136" spans="1:8" ht="11.25" customHeight="1" x14ac:dyDescent="0.25">
      <c r="A136" s="52"/>
      <c r="F136" s="67"/>
      <c r="G136" s="68"/>
      <c r="H136" s="2"/>
    </row>
    <row r="137" spans="1:8" ht="17.25" customHeight="1" x14ac:dyDescent="0.25">
      <c r="A137" s="478" t="s">
        <v>538</v>
      </c>
      <c r="B137" s="478"/>
      <c r="C137" s="478"/>
      <c r="D137" s="478"/>
      <c r="E137" s="478"/>
      <c r="F137" s="455">
        <v>50</v>
      </c>
      <c r="G137" s="456"/>
      <c r="H137" s="2"/>
    </row>
    <row r="138" spans="1:8" ht="17.25" customHeight="1" x14ac:dyDescent="0.2">
      <c r="A138" s="415" t="s">
        <v>539</v>
      </c>
      <c r="B138" s="440"/>
      <c r="C138" s="440"/>
      <c r="D138" s="440"/>
      <c r="E138" s="440"/>
      <c r="F138" s="440"/>
      <c r="G138" s="440"/>
      <c r="H138" s="2"/>
    </row>
    <row r="139" spans="1:8" ht="17.25" customHeight="1" x14ac:dyDescent="0.2">
      <c r="A139" s="440"/>
      <c r="B139" s="440"/>
      <c r="C139" s="440"/>
      <c r="D139" s="440"/>
      <c r="E139" s="440"/>
      <c r="F139" s="440"/>
      <c r="G139" s="440"/>
      <c r="H139" s="2"/>
    </row>
    <row r="140" spans="1:8" ht="15" customHeight="1" x14ac:dyDescent="0.25">
      <c r="A140" s="52"/>
      <c r="F140" s="67"/>
      <c r="G140" s="68"/>
      <c r="H140" s="2"/>
    </row>
    <row r="141" spans="1:8" s="161" customFormat="1" ht="17.25" customHeight="1" x14ac:dyDescent="0.25">
      <c r="A141" s="135" t="s">
        <v>44</v>
      </c>
      <c r="B141" s="162"/>
      <c r="C141" s="163"/>
      <c r="D141" s="164"/>
      <c r="E141" s="164"/>
      <c r="F141" s="479">
        <f>SUM(F142,F147,F152,F157,F161)</f>
        <v>241</v>
      </c>
      <c r="G141" s="479"/>
      <c r="H141" s="34"/>
    </row>
    <row r="142" spans="1:8" s="161" customFormat="1" ht="17.25" customHeight="1" x14ac:dyDescent="0.25">
      <c r="A142" s="465" t="s">
        <v>241</v>
      </c>
      <c r="B142" s="465"/>
      <c r="C142" s="465"/>
      <c r="D142" s="465"/>
      <c r="E142" s="465"/>
      <c r="F142" s="455">
        <v>130</v>
      </c>
      <c r="G142" s="456"/>
      <c r="H142" s="34"/>
    </row>
    <row r="143" spans="1:8" s="161" customFormat="1" ht="17.25" customHeight="1" x14ac:dyDescent="0.2">
      <c r="A143" s="462" t="s">
        <v>540</v>
      </c>
      <c r="B143" s="440"/>
      <c r="C143" s="440"/>
      <c r="D143" s="440"/>
      <c r="E143" s="440"/>
      <c r="F143" s="440"/>
      <c r="G143" s="440"/>
      <c r="H143" s="34"/>
    </row>
    <row r="144" spans="1:8" s="161" customFormat="1" ht="17.25" customHeight="1" x14ac:dyDescent="0.2">
      <c r="A144" s="440"/>
      <c r="B144" s="440"/>
      <c r="C144" s="440"/>
      <c r="D144" s="440"/>
      <c r="E144" s="440"/>
      <c r="F144" s="440"/>
      <c r="G144" s="440"/>
      <c r="H144" s="34"/>
    </row>
    <row r="145" spans="1:8" s="161" customFormat="1" ht="22.5" customHeight="1" x14ac:dyDescent="0.2">
      <c r="A145" s="440"/>
      <c r="B145" s="440"/>
      <c r="C145" s="440"/>
      <c r="D145" s="440"/>
      <c r="E145" s="440"/>
      <c r="F145" s="440"/>
      <c r="G145" s="440"/>
      <c r="H145" s="34"/>
    </row>
    <row r="146" spans="1:8" s="161" customFormat="1" ht="15" customHeight="1" x14ac:dyDescent="0.25">
      <c r="A146" s="135"/>
      <c r="B146" s="162"/>
      <c r="C146" s="163"/>
      <c r="D146" s="164"/>
      <c r="E146" s="164"/>
      <c r="F146" s="67"/>
      <c r="G146" s="68"/>
      <c r="H146" s="34"/>
    </row>
    <row r="147" spans="1:8" s="161" customFormat="1" ht="17.25" customHeight="1" x14ac:dyDescent="0.25">
      <c r="A147" s="465" t="s">
        <v>167</v>
      </c>
      <c r="B147" s="465"/>
      <c r="C147" s="465"/>
      <c r="D147" s="465"/>
      <c r="E147" s="465"/>
      <c r="F147" s="455">
        <v>10</v>
      </c>
      <c r="G147" s="456"/>
      <c r="H147" s="34"/>
    </row>
    <row r="148" spans="1:8" s="161" customFormat="1" ht="17.25" customHeight="1" x14ac:dyDescent="0.2">
      <c r="A148" s="462" t="s">
        <v>541</v>
      </c>
      <c r="B148" s="440"/>
      <c r="C148" s="440"/>
      <c r="D148" s="440"/>
      <c r="E148" s="440"/>
      <c r="F148" s="440"/>
      <c r="G148" s="440"/>
      <c r="H148" s="34"/>
    </row>
    <row r="149" spans="1:8" s="161" customFormat="1" ht="11.25" customHeight="1" x14ac:dyDescent="0.2">
      <c r="A149" s="440"/>
      <c r="B149" s="440"/>
      <c r="C149" s="440"/>
      <c r="D149" s="440"/>
      <c r="E149" s="440"/>
      <c r="F149" s="440"/>
      <c r="G149" s="440"/>
      <c r="H149" s="34"/>
    </row>
    <row r="150" spans="1:8" s="161" customFormat="1" ht="31.5" customHeight="1" x14ac:dyDescent="0.2">
      <c r="A150" s="440"/>
      <c r="B150" s="440"/>
      <c r="C150" s="440"/>
      <c r="D150" s="440"/>
      <c r="E150" s="440"/>
      <c r="F150" s="440"/>
      <c r="G150" s="440"/>
      <c r="H150" s="34"/>
    </row>
    <row r="151" spans="1:8" s="161" customFormat="1" ht="15.75" customHeight="1" x14ac:dyDescent="0.25">
      <c r="A151" s="135"/>
      <c r="B151" s="162"/>
      <c r="C151" s="163"/>
      <c r="D151" s="164"/>
      <c r="E151" s="164"/>
      <c r="F151" s="67"/>
      <c r="G151" s="68"/>
      <c r="H151" s="34"/>
    </row>
    <row r="152" spans="1:8" s="161" customFormat="1" ht="29.25" customHeight="1" x14ac:dyDescent="0.25">
      <c r="A152" s="464" t="s">
        <v>242</v>
      </c>
      <c r="B152" s="464"/>
      <c r="C152" s="464"/>
      <c r="D152" s="464"/>
      <c r="E152" s="464"/>
      <c r="F152" s="455">
        <v>5</v>
      </c>
      <c r="G152" s="456"/>
      <c r="H152" s="34"/>
    </row>
    <row r="153" spans="1:8" s="161" customFormat="1" ht="12.75" customHeight="1" x14ac:dyDescent="0.2">
      <c r="A153" s="462" t="s">
        <v>542</v>
      </c>
      <c r="B153" s="440"/>
      <c r="C153" s="440"/>
      <c r="D153" s="440"/>
      <c r="E153" s="440"/>
      <c r="F153" s="440"/>
      <c r="G153" s="440"/>
      <c r="H153" s="34"/>
    </row>
    <row r="154" spans="1:8" s="161" customFormat="1" ht="11.25" customHeight="1" x14ac:dyDescent="0.2">
      <c r="A154" s="440"/>
      <c r="B154" s="440"/>
      <c r="C154" s="440"/>
      <c r="D154" s="440"/>
      <c r="E154" s="440"/>
      <c r="F154" s="440"/>
      <c r="G154" s="440"/>
      <c r="H154" s="34"/>
    </row>
    <row r="155" spans="1:8" s="161" customFormat="1" ht="19.5" customHeight="1" x14ac:dyDescent="0.2">
      <c r="A155" s="440"/>
      <c r="B155" s="440"/>
      <c r="C155" s="440"/>
      <c r="D155" s="440"/>
      <c r="E155" s="440"/>
      <c r="F155" s="440"/>
      <c r="G155" s="440"/>
      <c r="H155" s="34"/>
    </row>
    <row r="156" spans="1:8" s="161" customFormat="1" ht="17.25" customHeight="1" x14ac:dyDescent="0.25">
      <c r="A156" s="75"/>
      <c r="B156" s="75"/>
      <c r="C156" s="75"/>
      <c r="D156" s="75"/>
      <c r="E156" s="75"/>
      <c r="F156" s="75"/>
      <c r="G156" s="75"/>
      <c r="H156" s="34"/>
    </row>
    <row r="157" spans="1:8" s="161" customFormat="1" ht="17.25" customHeight="1" x14ac:dyDescent="0.25">
      <c r="A157" s="464" t="s">
        <v>248</v>
      </c>
      <c r="B157" s="465"/>
      <c r="C157" s="465"/>
      <c r="D157" s="465"/>
      <c r="E157" s="465"/>
      <c r="F157" s="455">
        <v>70</v>
      </c>
      <c r="G157" s="456"/>
      <c r="H157" s="34"/>
    </row>
    <row r="158" spans="1:8" s="161" customFormat="1" ht="12.75" customHeight="1" x14ac:dyDescent="0.2">
      <c r="A158" s="462" t="s">
        <v>243</v>
      </c>
      <c r="B158" s="440"/>
      <c r="C158" s="440"/>
      <c r="D158" s="440"/>
      <c r="E158" s="440"/>
      <c r="F158" s="440"/>
      <c r="G158" s="440"/>
      <c r="H158" s="34"/>
    </row>
    <row r="159" spans="1:8" s="161" customFormat="1" ht="30" customHeight="1" x14ac:dyDescent="0.2">
      <c r="A159" s="440"/>
      <c r="B159" s="440"/>
      <c r="C159" s="440"/>
      <c r="D159" s="440"/>
      <c r="E159" s="440"/>
      <c r="F159" s="440"/>
      <c r="G159" s="440"/>
      <c r="H159" s="34"/>
    </row>
    <row r="160" spans="1:8" s="161" customFormat="1" ht="17.25" customHeight="1" x14ac:dyDescent="0.25">
      <c r="A160" s="193"/>
      <c r="B160" s="193"/>
      <c r="C160" s="193"/>
      <c r="D160" s="193"/>
      <c r="E160" s="193"/>
      <c r="F160" s="193"/>
      <c r="G160" s="193"/>
      <c r="H160" s="34"/>
    </row>
    <row r="161" spans="1:8" s="161" customFormat="1" ht="17.25" customHeight="1" x14ac:dyDescent="0.25">
      <c r="A161" s="464" t="s">
        <v>283</v>
      </c>
      <c r="B161" s="465"/>
      <c r="C161" s="465"/>
      <c r="D161" s="465"/>
      <c r="E161" s="465"/>
      <c r="F161" s="455">
        <v>26</v>
      </c>
      <c r="G161" s="456"/>
      <c r="H161" s="34"/>
    </row>
    <row r="162" spans="1:8" s="161" customFormat="1" ht="15.75" customHeight="1" x14ac:dyDescent="0.2">
      <c r="A162" s="462" t="s">
        <v>284</v>
      </c>
      <c r="B162" s="440"/>
      <c r="C162" s="440"/>
      <c r="D162" s="440"/>
      <c r="E162" s="440"/>
      <c r="F162" s="440"/>
      <c r="G162" s="440"/>
      <c r="H162" s="34"/>
    </row>
    <row r="163" spans="1:8" s="161" customFormat="1" ht="15.75" customHeight="1" x14ac:dyDescent="0.25">
      <c r="A163" s="461" t="s">
        <v>726</v>
      </c>
      <c r="B163" s="461"/>
      <c r="C163" s="461"/>
      <c r="D163" s="461"/>
      <c r="E163" s="461"/>
      <c r="F163" s="397">
        <v>13</v>
      </c>
      <c r="G163" s="398"/>
      <c r="H163" s="34"/>
    </row>
    <row r="164" spans="1:8" s="161" customFormat="1" ht="15.75" customHeight="1" x14ac:dyDescent="0.25">
      <c r="A164" s="461" t="s">
        <v>727</v>
      </c>
      <c r="B164" s="461"/>
      <c r="C164" s="461"/>
      <c r="D164" s="461"/>
      <c r="E164" s="461"/>
      <c r="F164" s="397">
        <v>13</v>
      </c>
      <c r="G164" s="398"/>
      <c r="H164" s="34"/>
    </row>
    <row r="165" spans="1:8" s="161" customFormat="1" ht="12.75" customHeight="1" x14ac:dyDescent="0.25">
      <c r="A165" s="216"/>
      <c r="B165" s="215"/>
      <c r="C165" s="215"/>
      <c r="D165" s="215"/>
      <c r="E165" s="215"/>
      <c r="F165" s="215"/>
      <c r="G165" s="215"/>
      <c r="H165" s="34"/>
    </row>
    <row r="166" spans="1:8" s="30" customFormat="1" ht="14.25" customHeight="1" x14ac:dyDescent="0.25">
      <c r="A166" s="125" t="s">
        <v>14</v>
      </c>
      <c r="B166" s="126"/>
      <c r="C166" s="124"/>
      <c r="D166" s="123"/>
      <c r="E166" s="123"/>
      <c r="F166" s="377">
        <f>SUM(F167,F172,F177,F183,F189,F193,F197)</f>
        <v>2180</v>
      </c>
      <c r="G166" s="377"/>
      <c r="H166" s="35"/>
    </row>
    <row r="167" spans="1:8" s="168" customFormat="1" ht="14.25" customHeight="1" x14ac:dyDescent="0.25">
      <c r="A167" s="463" t="s">
        <v>285</v>
      </c>
      <c r="B167" s="463"/>
      <c r="C167" s="463"/>
      <c r="D167" s="463"/>
      <c r="E167" s="463"/>
      <c r="F167" s="455">
        <v>400</v>
      </c>
      <c r="G167" s="456"/>
    </row>
    <row r="168" spans="1:8" s="168" customFormat="1" ht="14.25" customHeight="1" x14ac:dyDescent="0.25">
      <c r="A168" s="434" t="s">
        <v>543</v>
      </c>
      <c r="B168" s="440"/>
      <c r="C168" s="440"/>
      <c r="D168" s="440"/>
      <c r="E168" s="440"/>
      <c r="F168" s="440"/>
      <c r="G168" s="440"/>
    </row>
    <row r="169" spans="1:8" s="168" customFormat="1" ht="14.25" customHeight="1" x14ac:dyDescent="0.25">
      <c r="A169" s="440"/>
      <c r="B169" s="440"/>
      <c r="C169" s="440"/>
      <c r="D169" s="440"/>
      <c r="E169" s="440"/>
      <c r="F169" s="440"/>
      <c r="G169" s="440"/>
    </row>
    <row r="170" spans="1:8" s="168" customFormat="1" ht="14.25" customHeight="1" x14ac:dyDescent="0.25">
      <c r="A170" s="440"/>
      <c r="B170" s="440"/>
      <c r="C170" s="440"/>
      <c r="D170" s="440"/>
      <c r="E170" s="440"/>
      <c r="F170" s="440"/>
      <c r="G170" s="440"/>
    </row>
    <row r="171" spans="1:8" s="168" customFormat="1" ht="14.25" customHeight="1" x14ac:dyDescent="0.25"/>
    <row r="172" spans="1:8" s="168" customFormat="1" ht="14.25" customHeight="1" x14ac:dyDescent="0.25">
      <c r="A172" s="463" t="s">
        <v>544</v>
      </c>
      <c r="B172" s="463"/>
      <c r="C172" s="463"/>
      <c r="D172" s="463"/>
      <c r="E172" s="463"/>
      <c r="F172" s="455">
        <v>600</v>
      </c>
      <c r="G172" s="455"/>
    </row>
    <row r="173" spans="1:8" s="168" customFormat="1" ht="14.25" customHeight="1" x14ac:dyDescent="0.25">
      <c r="A173" s="434" t="s">
        <v>545</v>
      </c>
      <c r="B173" s="434"/>
      <c r="C173" s="434"/>
      <c r="D173" s="434"/>
      <c r="E173" s="434"/>
      <c r="F173" s="434"/>
      <c r="G173" s="434"/>
    </row>
    <row r="174" spans="1:8" s="168" customFormat="1" ht="14.25" customHeight="1" x14ac:dyDescent="0.25">
      <c r="A174" s="434"/>
      <c r="B174" s="434"/>
      <c r="C174" s="434"/>
      <c r="D174" s="434"/>
      <c r="E174" s="434"/>
      <c r="F174" s="434"/>
      <c r="G174" s="434"/>
    </row>
    <row r="175" spans="1:8" s="168" customFormat="1" ht="14.25" customHeight="1" x14ac:dyDescent="0.25">
      <c r="A175" s="434"/>
      <c r="B175" s="434"/>
      <c r="C175" s="434"/>
      <c r="D175" s="434"/>
      <c r="E175" s="434"/>
      <c r="F175" s="434"/>
      <c r="G175" s="434"/>
    </row>
    <row r="176" spans="1:8" s="168" customFormat="1" ht="14.25" customHeight="1" x14ac:dyDescent="0.25"/>
    <row r="177" spans="1:7" s="168" customFormat="1" ht="14.25" customHeight="1" x14ac:dyDescent="0.25">
      <c r="A177" s="463" t="s">
        <v>286</v>
      </c>
      <c r="B177" s="463"/>
      <c r="C177" s="463"/>
      <c r="D177" s="463"/>
      <c r="E177" s="463"/>
      <c r="F177" s="455">
        <v>30</v>
      </c>
      <c r="G177" s="456"/>
    </row>
    <row r="178" spans="1:7" s="168" customFormat="1" ht="14.25" customHeight="1" x14ac:dyDescent="0.25">
      <c r="A178" s="434" t="s">
        <v>546</v>
      </c>
      <c r="B178" s="434"/>
      <c r="C178" s="434"/>
      <c r="D178" s="434"/>
      <c r="E178" s="434"/>
      <c r="F178" s="434"/>
      <c r="G178" s="434"/>
    </row>
    <row r="179" spans="1:7" s="168" customFormat="1" ht="14.25" customHeight="1" x14ac:dyDescent="0.25">
      <c r="A179" s="434"/>
      <c r="B179" s="434"/>
      <c r="C179" s="434"/>
      <c r="D179" s="434"/>
      <c r="E179" s="434"/>
      <c r="F179" s="434"/>
      <c r="G179" s="434"/>
    </row>
    <row r="180" spans="1:7" s="168" customFormat="1" ht="14.25" customHeight="1" x14ac:dyDescent="0.25">
      <c r="A180" s="434"/>
      <c r="B180" s="434"/>
      <c r="C180" s="434"/>
      <c r="D180" s="434"/>
      <c r="E180" s="434"/>
      <c r="F180" s="434"/>
      <c r="G180" s="434"/>
    </row>
    <row r="181" spans="1:7" s="168" customFormat="1" ht="14.25" customHeight="1" x14ac:dyDescent="0.25">
      <c r="A181" s="434"/>
      <c r="B181" s="434"/>
      <c r="C181" s="434"/>
      <c r="D181" s="434"/>
      <c r="E181" s="434"/>
      <c r="F181" s="434"/>
      <c r="G181" s="434"/>
    </row>
    <row r="182" spans="1:7" s="168" customFormat="1" ht="14.25" customHeight="1" x14ac:dyDescent="0.25"/>
    <row r="183" spans="1:7" s="230" customFormat="1" ht="29.25" customHeight="1" x14ac:dyDescent="0.25">
      <c r="A183" s="459" t="s">
        <v>547</v>
      </c>
      <c r="B183" s="410"/>
      <c r="C183" s="410"/>
      <c r="D183" s="410"/>
      <c r="E183" s="410"/>
      <c r="F183" s="457">
        <v>400</v>
      </c>
      <c r="G183" s="458"/>
    </row>
    <row r="184" spans="1:7" s="168" customFormat="1" ht="14.25" customHeight="1" x14ac:dyDescent="0.25">
      <c r="A184" s="434" t="s">
        <v>548</v>
      </c>
      <c r="B184" s="434"/>
      <c r="C184" s="434"/>
      <c r="D184" s="434"/>
      <c r="E184" s="434"/>
      <c r="F184" s="434"/>
      <c r="G184" s="434"/>
    </row>
    <row r="185" spans="1:7" s="168" customFormat="1" ht="14.25" customHeight="1" x14ac:dyDescent="0.25">
      <c r="A185" s="434"/>
      <c r="B185" s="434"/>
      <c r="C185" s="434"/>
      <c r="D185" s="434"/>
      <c r="E185" s="434"/>
      <c r="F185" s="434"/>
      <c r="G185" s="434"/>
    </row>
    <row r="186" spans="1:7" s="168" customFormat="1" ht="29.25" customHeight="1" x14ac:dyDescent="0.25">
      <c r="A186" s="434"/>
      <c r="B186" s="434"/>
      <c r="C186" s="434"/>
      <c r="D186" s="434"/>
      <c r="E186" s="434"/>
      <c r="F186" s="434"/>
      <c r="G186" s="434"/>
    </row>
    <row r="187" spans="1:7" s="168" customFormat="1" ht="30" customHeight="1" x14ac:dyDescent="0.25">
      <c r="A187" s="434"/>
      <c r="B187" s="434"/>
      <c r="C187" s="434"/>
      <c r="D187" s="434"/>
      <c r="E187" s="434"/>
      <c r="F187" s="434"/>
      <c r="G187" s="434"/>
    </row>
    <row r="188" spans="1:7" s="168" customFormat="1" ht="14.25" customHeight="1" x14ac:dyDescent="0.25"/>
    <row r="189" spans="1:7" s="230" customFormat="1" ht="15.75" customHeight="1" x14ac:dyDescent="0.25">
      <c r="A189" s="459" t="s">
        <v>549</v>
      </c>
      <c r="B189" s="410"/>
      <c r="C189" s="410"/>
      <c r="D189" s="410"/>
      <c r="E189" s="410"/>
      <c r="F189" s="457">
        <v>50</v>
      </c>
      <c r="G189" s="458"/>
    </row>
    <row r="190" spans="1:7" s="230" customFormat="1" ht="15.75" customHeight="1" x14ac:dyDescent="0.25">
      <c r="A190" s="431" t="s">
        <v>795</v>
      </c>
      <c r="B190" s="431"/>
      <c r="C190" s="431"/>
      <c r="D190" s="431"/>
      <c r="E190" s="431"/>
      <c r="F190" s="431"/>
      <c r="G190" s="431"/>
    </row>
    <row r="191" spans="1:7" s="230" customFormat="1" ht="15.75" customHeight="1" x14ac:dyDescent="0.25">
      <c r="A191" s="431"/>
      <c r="B191" s="431"/>
      <c r="C191" s="431"/>
      <c r="D191" s="431"/>
      <c r="E191" s="431"/>
      <c r="F191" s="431"/>
      <c r="G191" s="431"/>
    </row>
    <row r="192" spans="1:7" s="230" customFormat="1" ht="15.75" customHeight="1" x14ac:dyDescent="0.25">
      <c r="A192" s="284"/>
      <c r="B192" s="276"/>
      <c r="C192" s="276"/>
      <c r="D192" s="276"/>
      <c r="E192" s="276"/>
      <c r="F192" s="281"/>
      <c r="G192" s="282"/>
    </row>
    <row r="193" spans="1:7" s="230" customFormat="1" ht="27.75" customHeight="1" x14ac:dyDescent="0.25">
      <c r="A193" s="459" t="s">
        <v>550</v>
      </c>
      <c r="B193" s="410"/>
      <c r="C193" s="410"/>
      <c r="D193" s="410"/>
      <c r="E193" s="410"/>
      <c r="F193" s="457">
        <v>500</v>
      </c>
      <c r="G193" s="458"/>
    </row>
    <row r="194" spans="1:7" s="230" customFormat="1" ht="24" customHeight="1" x14ac:dyDescent="0.25">
      <c r="A194" s="431" t="s">
        <v>551</v>
      </c>
      <c r="B194" s="431"/>
      <c r="C194" s="431"/>
      <c r="D194" s="431"/>
      <c r="E194" s="431"/>
      <c r="F194" s="431"/>
      <c r="G194" s="431"/>
    </row>
    <row r="195" spans="1:7" s="230" customFormat="1" ht="20.25" customHeight="1" x14ac:dyDescent="0.25">
      <c r="A195" s="431"/>
      <c r="B195" s="431"/>
      <c r="C195" s="431"/>
      <c r="D195" s="431"/>
      <c r="E195" s="431"/>
      <c r="F195" s="431"/>
      <c r="G195" s="431"/>
    </row>
    <row r="196" spans="1:7" s="230" customFormat="1" ht="15.75" customHeight="1" x14ac:dyDescent="0.25">
      <c r="A196" s="284"/>
      <c r="B196" s="276"/>
      <c r="C196" s="276"/>
      <c r="D196" s="276"/>
      <c r="E196" s="276"/>
      <c r="F196" s="281"/>
      <c r="G196" s="282"/>
    </row>
    <row r="197" spans="1:7" s="230" customFormat="1" ht="31.5" customHeight="1" x14ac:dyDescent="0.25">
      <c r="A197" s="459" t="s">
        <v>552</v>
      </c>
      <c r="B197" s="410"/>
      <c r="C197" s="410"/>
      <c r="D197" s="410"/>
      <c r="E197" s="410"/>
      <c r="F197" s="457">
        <v>200</v>
      </c>
      <c r="G197" s="458"/>
    </row>
    <row r="198" spans="1:7" s="230" customFormat="1" ht="15.75" customHeight="1" x14ac:dyDescent="0.25">
      <c r="A198" s="431" t="s">
        <v>553</v>
      </c>
      <c r="B198" s="431"/>
      <c r="C198" s="431"/>
      <c r="D198" s="431"/>
      <c r="E198" s="431"/>
      <c r="F198" s="431"/>
      <c r="G198" s="431"/>
    </row>
    <row r="199" spans="1:7" s="230" customFormat="1" ht="15.75" customHeight="1" x14ac:dyDescent="0.25">
      <c r="A199" s="431"/>
      <c r="B199" s="431"/>
      <c r="C199" s="431"/>
      <c r="D199" s="431"/>
      <c r="E199" s="431"/>
      <c r="F199" s="431"/>
      <c r="G199" s="431"/>
    </row>
    <row r="200" spans="1:7" s="230" customFormat="1" ht="15.75" customHeight="1" x14ac:dyDescent="0.25">
      <c r="A200" s="431"/>
      <c r="B200" s="431"/>
      <c r="C200" s="431"/>
      <c r="D200" s="431"/>
      <c r="E200" s="431"/>
      <c r="F200" s="431"/>
      <c r="G200" s="431"/>
    </row>
    <row r="201" spans="1:7" s="230" customFormat="1" ht="15.75" customHeight="1" x14ac:dyDescent="0.25">
      <c r="A201" s="283"/>
      <c r="B201" s="283"/>
      <c r="C201" s="283"/>
      <c r="D201" s="283"/>
      <c r="E201" s="283"/>
      <c r="F201" s="283"/>
      <c r="G201" s="283"/>
    </row>
    <row r="202" spans="1:7" ht="14.25" customHeight="1" x14ac:dyDescent="0.25">
      <c r="A202" s="52" t="s">
        <v>16</v>
      </c>
      <c r="F202" s="413">
        <f>SUM(F203,F206,F212,F218,F223,F227,F240,F246,F250,F255,F262,F269)</f>
        <v>2910</v>
      </c>
      <c r="G202" s="414"/>
    </row>
    <row r="203" spans="1:7" ht="14.25" customHeight="1" x14ac:dyDescent="0.25">
      <c r="A203" s="74" t="s">
        <v>796</v>
      </c>
      <c r="F203" s="455">
        <v>40</v>
      </c>
      <c r="G203" s="456"/>
    </row>
    <row r="204" spans="1:7" ht="14.25" customHeight="1" x14ac:dyDescent="0.25">
      <c r="A204" s="231" t="s">
        <v>554</v>
      </c>
      <c r="F204" s="67"/>
      <c r="G204" s="68"/>
    </row>
    <row r="205" spans="1:7" ht="14.25" customHeight="1" x14ac:dyDescent="0.25">
      <c r="A205" s="52"/>
      <c r="F205" s="67"/>
      <c r="G205" s="68"/>
    </row>
    <row r="206" spans="1:7" ht="14.25" customHeight="1" x14ac:dyDescent="0.25">
      <c r="A206" s="74" t="s">
        <v>287</v>
      </c>
      <c r="F206" s="455">
        <v>50</v>
      </c>
      <c r="G206" s="456"/>
    </row>
    <row r="207" spans="1:7" ht="14.25" customHeight="1" x14ac:dyDescent="0.2">
      <c r="A207" s="415" t="s">
        <v>555</v>
      </c>
      <c r="B207" s="415"/>
      <c r="C207" s="415"/>
      <c r="D207" s="415"/>
      <c r="E207" s="415"/>
      <c r="F207" s="415"/>
      <c r="G207" s="415"/>
    </row>
    <row r="208" spans="1:7" ht="14.25" customHeight="1" x14ac:dyDescent="0.2">
      <c r="A208" s="415"/>
      <c r="B208" s="415"/>
      <c r="C208" s="415"/>
      <c r="D208" s="415"/>
      <c r="E208" s="415"/>
      <c r="F208" s="415"/>
      <c r="G208" s="415"/>
    </row>
    <row r="209" spans="1:7" ht="14.25" customHeight="1" x14ac:dyDescent="0.2">
      <c r="A209" s="415"/>
      <c r="B209" s="415"/>
      <c r="C209" s="415"/>
      <c r="D209" s="415"/>
      <c r="E209" s="415"/>
      <c r="F209" s="415"/>
      <c r="G209" s="415"/>
    </row>
    <row r="210" spans="1:7" ht="29.25" customHeight="1" x14ac:dyDescent="0.2">
      <c r="A210" s="415"/>
      <c r="B210" s="415"/>
      <c r="C210" s="415"/>
      <c r="D210" s="415"/>
      <c r="E210" s="415"/>
      <c r="F210" s="415"/>
      <c r="G210" s="415"/>
    </row>
    <row r="211" spans="1:7" ht="14.25" customHeight="1" x14ac:dyDescent="0.25">
      <c r="A211" s="66"/>
      <c r="F211" s="67"/>
      <c r="G211" s="68"/>
    </row>
    <row r="212" spans="1:7" ht="27.75" customHeight="1" x14ac:dyDescent="0.25">
      <c r="A212" s="412" t="s">
        <v>397</v>
      </c>
      <c r="B212" s="412"/>
      <c r="C212" s="412"/>
      <c r="D212" s="412"/>
      <c r="E212" s="412"/>
      <c r="F212" s="455">
        <v>300</v>
      </c>
      <c r="G212" s="456"/>
    </row>
    <row r="213" spans="1:7" ht="14.25" customHeight="1" x14ac:dyDescent="0.2">
      <c r="A213" s="400" t="s">
        <v>797</v>
      </c>
      <c r="B213" s="400"/>
      <c r="C213" s="400"/>
      <c r="D213" s="400"/>
      <c r="E213" s="400"/>
      <c r="F213" s="400"/>
      <c r="G213" s="400"/>
    </row>
    <row r="214" spans="1:7" ht="14.25" customHeight="1" x14ac:dyDescent="0.2">
      <c r="A214" s="400"/>
      <c r="B214" s="400"/>
      <c r="C214" s="400"/>
      <c r="D214" s="400"/>
      <c r="E214" s="400"/>
      <c r="F214" s="400"/>
      <c r="G214" s="400"/>
    </row>
    <row r="215" spans="1:7" ht="14.25" customHeight="1" x14ac:dyDescent="0.2">
      <c r="A215" s="400"/>
      <c r="B215" s="400"/>
      <c r="C215" s="400"/>
      <c r="D215" s="400"/>
      <c r="E215" s="400"/>
      <c r="F215" s="400"/>
      <c r="G215" s="400"/>
    </row>
    <row r="216" spans="1:7" ht="14.25" customHeight="1" x14ac:dyDescent="0.2">
      <c r="A216" s="400"/>
      <c r="B216" s="400"/>
      <c r="C216" s="400"/>
      <c r="D216" s="400"/>
      <c r="E216" s="400"/>
      <c r="F216" s="400"/>
      <c r="G216" s="400"/>
    </row>
    <row r="217" spans="1:7" ht="14.25" customHeight="1" x14ac:dyDescent="0.25">
      <c r="A217" s="66"/>
      <c r="F217" s="67"/>
      <c r="G217" s="68"/>
    </row>
    <row r="218" spans="1:7" ht="14.25" customHeight="1" x14ac:dyDescent="0.25">
      <c r="A218" s="74" t="s">
        <v>398</v>
      </c>
      <c r="F218" s="455">
        <v>120</v>
      </c>
      <c r="G218" s="456"/>
    </row>
    <row r="219" spans="1:7" ht="14.25" customHeight="1" x14ac:dyDescent="0.2">
      <c r="A219" s="415" t="s">
        <v>556</v>
      </c>
      <c r="B219" s="415"/>
      <c r="C219" s="415"/>
      <c r="D219" s="415"/>
      <c r="E219" s="415"/>
      <c r="F219" s="415"/>
      <c r="G219" s="415"/>
    </row>
    <row r="220" spans="1:7" ht="14.25" customHeight="1" x14ac:dyDescent="0.2">
      <c r="A220" s="415"/>
      <c r="B220" s="415"/>
      <c r="C220" s="415"/>
      <c r="D220" s="415"/>
      <c r="E220" s="415"/>
      <c r="F220" s="415"/>
      <c r="G220" s="415"/>
    </row>
    <row r="221" spans="1:7" ht="27.75" customHeight="1" x14ac:dyDescent="0.2">
      <c r="A221" s="415"/>
      <c r="B221" s="415"/>
      <c r="C221" s="415"/>
      <c r="D221" s="415"/>
      <c r="E221" s="415"/>
      <c r="F221" s="415"/>
      <c r="G221" s="415"/>
    </row>
    <row r="222" spans="1:7" ht="14.25" customHeight="1" x14ac:dyDescent="0.25">
      <c r="A222" s="66"/>
      <c r="F222" s="67"/>
      <c r="G222" s="68"/>
    </row>
    <row r="223" spans="1:7" ht="45" customHeight="1" x14ac:dyDescent="0.25">
      <c r="A223" s="412" t="s">
        <v>798</v>
      </c>
      <c r="B223" s="412"/>
      <c r="C223" s="412"/>
      <c r="D223" s="412"/>
      <c r="E223" s="412"/>
      <c r="F223" s="455">
        <v>150</v>
      </c>
      <c r="G223" s="456"/>
    </row>
    <row r="224" spans="1:7" ht="17.25" customHeight="1" x14ac:dyDescent="0.2">
      <c r="A224" s="400" t="s">
        <v>557</v>
      </c>
      <c r="B224" s="401"/>
      <c r="C224" s="401"/>
      <c r="D224" s="401"/>
      <c r="E224" s="401"/>
      <c r="F224" s="401"/>
      <c r="G224" s="401"/>
    </row>
    <row r="225" spans="1:7" ht="26.25" customHeight="1" x14ac:dyDescent="0.2">
      <c r="A225" s="401"/>
      <c r="B225" s="401"/>
      <c r="C225" s="401"/>
      <c r="D225" s="401"/>
      <c r="E225" s="401"/>
      <c r="F225" s="401"/>
      <c r="G225" s="401"/>
    </row>
    <row r="226" spans="1:7" ht="14.25" customHeight="1" x14ac:dyDescent="0.25">
      <c r="A226" s="75"/>
      <c r="B226" s="75"/>
      <c r="C226" s="75"/>
      <c r="D226" s="75"/>
      <c r="E226" s="75"/>
      <c r="F226" s="75"/>
      <c r="G226" s="75"/>
    </row>
    <row r="227" spans="1:7" s="168" customFormat="1" ht="14.25" customHeight="1" x14ac:dyDescent="0.25">
      <c r="A227" s="463" t="s">
        <v>558</v>
      </c>
      <c r="B227" s="463"/>
      <c r="C227" s="463"/>
      <c r="D227" s="463"/>
      <c r="E227" s="463"/>
      <c r="F227" s="455">
        <v>600</v>
      </c>
      <c r="G227" s="456"/>
    </row>
    <row r="228" spans="1:7" s="168" customFormat="1" ht="14.25" customHeight="1" x14ac:dyDescent="0.25">
      <c r="A228" s="434" t="s">
        <v>760</v>
      </c>
      <c r="B228" s="434"/>
      <c r="C228" s="434"/>
      <c r="D228" s="434"/>
      <c r="E228" s="434"/>
      <c r="F228" s="434"/>
      <c r="G228" s="434"/>
    </row>
    <row r="229" spans="1:7" s="168" customFormat="1" ht="14.25" customHeight="1" x14ac:dyDescent="0.25">
      <c r="A229" s="434"/>
      <c r="B229" s="434"/>
      <c r="C229" s="434"/>
      <c r="D229" s="434"/>
      <c r="E229" s="434"/>
      <c r="F229" s="434"/>
      <c r="G229" s="434"/>
    </row>
    <row r="230" spans="1:7" s="168" customFormat="1" ht="14.25" customHeight="1" x14ac:dyDescent="0.25">
      <c r="A230" s="434"/>
      <c r="B230" s="434"/>
      <c r="C230" s="434"/>
      <c r="D230" s="434"/>
      <c r="E230" s="434"/>
      <c r="F230" s="434"/>
      <c r="G230" s="434"/>
    </row>
    <row r="231" spans="1:7" s="168" customFormat="1" ht="14.25" customHeight="1" x14ac:dyDescent="0.25">
      <c r="A231" s="434"/>
      <c r="B231" s="434"/>
      <c r="C231" s="434"/>
      <c r="D231" s="434"/>
      <c r="E231" s="434"/>
      <c r="F231" s="434"/>
      <c r="G231" s="434"/>
    </row>
    <row r="232" spans="1:7" s="168" customFormat="1" ht="30.75" customHeight="1" x14ac:dyDescent="0.25">
      <c r="A232" s="434"/>
      <c r="B232" s="434"/>
      <c r="C232" s="434"/>
      <c r="D232" s="434"/>
      <c r="E232" s="434"/>
      <c r="F232" s="434"/>
      <c r="G232" s="434"/>
    </row>
    <row r="233" spans="1:7" s="168" customFormat="1" ht="14.25" customHeight="1" x14ac:dyDescent="0.25">
      <c r="A233" s="453" t="s">
        <v>559</v>
      </c>
      <c r="B233" s="453"/>
      <c r="C233" s="453"/>
      <c r="D233" s="453"/>
      <c r="E233" s="453"/>
      <c r="F233" s="280"/>
      <c r="G233" s="280"/>
    </row>
    <row r="234" spans="1:7" s="168" customFormat="1" ht="14.25" customHeight="1" x14ac:dyDescent="0.25">
      <c r="A234" s="453" t="s">
        <v>560</v>
      </c>
      <c r="B234" s="453"/>
      <c r="C234" s="453"/>
      <c r="D234" s="453"/>
      <c r="E234" s="453"/>
      <c r="F234" s="280"/>
      <c r="G234" s="280"/>
    </row>
    <row r="235" spans="1:7" s="168" customFormat="1" ht="14.25" customHeight="1" x14ac:dyDescent="0.25">
      <c r="A235" s="453" t="s">
        <v>561</v>
      </c>
      <c r="B235" s="453"/>
      <c r="C235" s="453"/>
      <c r="D235" s="453"/>
      <c r="E235" s="453"/>
      <c r="F235" s="280"/>
      <c r="G235" s="280"/>
    </row>
    <row r="236" spans="1:7" s="168" customFormat="1" ht="14.25" customHeight="1" x14ac:dyDescent="0.25">
      <c r="A236" s="453"/>
      <c r="B236" s="453"/>
      <c r="C236" s="453"/>
      <c r="D236" s="453"/>
      <c r="E236" s="453"/>
      <c r="F236" s="280"/>
      <c r="G236" s="280"/>
    </row>
    <row r="237" spans="1:7" s="168" customFormat="1" ht="14.25" customHeight="1" x14ac:dyDescent="0.25">
      <c r="A237" s="411" t="s">
        <v>562</v>
      </c>
      <c r="B237" s="411"/>
      <c r="C237" s="411"/>
      <c r="D237" s="411"/>
      <c r="E237" s="411"/>
      <c r="F237" s="287"/>
      <c r="G237" s="287"/>
    </row>
    <row r="238" spans="1:7" s="168" customFormat="1" ht="14.25" customHeight="1" x14ac:dyDescent="0.25">
      <c r="A238" s="411" t="s">
        <v>563</v>
      </c>
      <c r="B238" s="411"/>
      <c r="C238" s="411"/>
      <c r="D238" s="411"/>
      <c r="E238" s="411"/>
      <c r="F238" s="278"/>
      <c r="G238" s="278"/>
    </row>
    <row r="239" spans="1:7" s="168" customFormat="1" ht="14.25" customHeight="1" x14ac:dyDescent="0.25">
      <c r="A239" s="278"/>
      <c r="B239" s="278"/>
      <c r="C239" s="278"/>
      <c r="D239" s="278"/>
      <c r="E239" s="278"/>
      <c r="F239" s="278"/>
      <c r="G239" s="278"/>
    </row>
    <row r="240" spans="1:7" s="168" customFormat="1" ht="15" customHeight="1" x14ac:dyDescent="0.25">
      <c r="A240" s="454" t="s">
        <v>564</v>
      </c>
      <c r="B240" s="454"/>
      <c r="C240" s="454"/>
      <c r="D240" s="454"/>
      <c r="E240" s="454"/>
      <c r="F240" s="455">
        <v>600</v>
      </c>
      <c r="G240" s="456"/>
    </row>
    <row r="241" spans="1:7" s="168" customFormat="1" ht="14.25" customHeight="1" x14ac:dyDescent="0.25">
      <c r="A241" s="434" t="s">
        <v>761</v>
      </c>
      <c r="B241" s="434"/>
      <c r="C241" s="434"/>
      <c r="D241" s="434"/>
      <c r="E241" s="434"/>
      <c r="F241" s="434"/>
      <c r="G241" s="434"/>
    </row>
    <row r="242" spans="1:7" s="168" customFormat="1" ht="14.25" customHeight="1" x14ac:dyDescent="0.25">
      <c r="A242" s="434"/>
      <c r="B242" s="434"/>
      <c r="C242" s="434"/>
      <c r="D242" s="434"/>
      <c r="E242" s="434"/>
      <c r="F242" s="434"/>
      <c r="G242" s="434"/>
    </row>
    <row r="243" spans="1:7" s="168" customFormat="1" ht="14.25" customHeight="1" x14ac:dyDescent="0.25">
      <c r="A243" s="434"/>
      <c r="B243" s="434"/>
      <c r="C243" s="434"/>
      <c r="D243" s="434"/>
      <c r="E243" s="434"/>
      <c r="F243" s="434"/>
      <c r="G243" s="434"/>
    </row>
    <row r="244" spans="1:7" s="168" customFormat="1" ht="14.25" customHeight="1" x14ac:dyDescent="0.25">
      <c r="A244" s="434"/>
      <c r="B244" s="434"/>
      <c r="C244" s="434"/>
      <c r="D244" s="434"/>
      <c r="E244" s="434"/>
      <c r="F244" s="434"/>
      <c r="G244" s="434"/>
    </row>
    <row r="245" spans="1:7" ht="14.25" customHeight="1" x14ac:dyDescent="0.2">
      <c r="A245" s="195"/>
      <c r="B245" s="195"/>
      <c r="C245" s="195"/>
      <c r="D245" s="195"/>
      <c r="E245" s="195"/>
      <c r="F245" s="195"/>
      <c r="G245" s="195"/>
    </row>
    <row r="246" spans="1:7" s="168" customFormat="1" ht="28.5" customHeight="1" x14ac:dyDescent="0.25">
      <c r="A246" s="454" t="s">
        <v>590</v>
      </c>
      <c r="B246" s="454"/>
      <c r="C246" s="454"/>
      <c r="D246" s="454"/>
      <c r="E246" s="454"/>
      <c r="F246" s="455">
        <v>250</v>
      </c>
      <c r="G246" s="456"/>
    </row>
    <row r="247" spans="1:7" s="168" customFormat="1" ht="14.25" customHeight="1" x14ac:dyDescent="0.25">
      <c r="A247" s="431" t="s">
        <v>565</v>
      </c>
      <c r="B247" s="401"/>
      <c r="C247" s="401"/>
      <c r="D247" s="401"/>
      <c r="E247" s="401"/>
      <c r="F247" s="401"/>
      <c r="G247" s="401"/>
    </row>
    <row r="248" spans="1:7" s="168" customFormat="1" ht="15.75" customHeight="1" x14ac:dyDescent="0.25">
      <c r="A248" s="418"/>
      <c r="B248" s="418"/>
      <c r="C248" s="418"/>
      <c r="D248" s="418"/>
      <c r="E248" s="418"/>
      <c r="F248" s="418"/>
      <c r="G248" s="418"/>
    </row>
    <row r="249" spans="1:7" ht="14.25" customHeight="1" x14ac:dyDescent="0.2">
      <c r="A249" s="195"/>
      <c r="B249" s="195"/>
      <c r="C249" s="195"/>
      <c r="D249" s="195"/>
      <c r="E249" s="195"/>
      <c r="F249" s="195"/>
      <c r="G249" s="195"/>
    </row>
    <row r="250" spans="1:7" s="168" customFormat="1" ht="28.5" customHeight="1" x14ac:dyDescent="0.25">
      <c r="A250" s="454" t="s">
        <v>591</v>
      </c>
      <c r="B250" s="454"/>
      <c r="C250" s="454"/>
      <c r="D250" s="454"/>
      <c r="E250" s="454"/>
      <c r="F250" s="455">
        <v>250</v>
      </c>
      <c r="G250" s="456"/>
    </row>
    <row r="251" spans="1:7" s="168" customFormat="1" ht="14.25" customHeight="1" x14ac:dyDescent="0.25">
      <c r="A251" s="434" t="s">
        <v>566</v>
      </c>
      <c r="B251" s="434"/>
      <c r="C251" s="434"/>
      <c r="D251" s="434"/>
      <c r="E251" s="434"/>
      <c r="F251" s="434"/>
      <c r="G251" s="434"/>
    </row>
    <row r="252" spans="1:7" s="168" customFormat="1" ht="14.25" customHeight="1" x14ac:dyDescent="0.25">
      <c r="A252" s="434"/>
      <c r="B252" s="434"/>
      <c r="C252" s="434"/>
      <c r="D252" s="434"/>
      <c r="E252" s="434"/>
      <c r="F252" s="434"/>
      <c r="G252" s="434"/>
    </row>
    <row r="253" spans="1:7" ht="30" customHeight="1" x14ac:dyDescent="0.2">
      <c r="A253" s="434"/>
      <c r="B253" s="434"/>
      <c r="C253" s="434"/>
      <c r="D253" s="434"/>
      <c r="E253" s="434"/>
      <c r="F253" s="434"/>
      <c r="G253" s="434"/>
    </row>
    <row r="254" spans="1:7" ht="14.25" customHeight="1" x14ac:dyDescent="0.2">
      <c r="A254" s="195"/>
      <c r="B254" s="195"/>
      <c r="C254" s="195"/>
      <c r="D254" s="195"/>
      <c r="E254" s="195"/>
      <c r="F254" s="195"/>
      <c r="G254" s="195"/>
    </row>
    <row r="255" spans="1:7" s="168" customFormat="1" ht="27" customHeight="1" x14ac:dyDescent="0.25">
      <c r="A255" s="454" t="s">
        <v>592</v>
      </c>
      <c r="B255" s="454"/>
      <c r="C255" s="454"/>
      <c r="D255" s="454"/>
      <c r="E255" s="454"/>
      <c r="F255" s="455">
        <v>150</v>
      </c>
      <c r="G255" s="456"/>
    </row>
    <row r="256" spans="1:7" s="168" customFormat="1" ht="14.25" customHeight="1" x14ac:dyDescent="0.25">
      <c r="A256" s="434" t="s">
        <v>567</v>
      </c>
      <c r="B256" s="434"/>
      <c r="C256" s="434"/>
      <c r="D256" s="434"/>
      <c r="E256" s="434"/>
      <c r="F256" s="434"/>
      <c r="G256" s="434"/>
    </row>
    <row r="257" spans="1:7" s="168" customFormat="1" ht="14.25" customHeight="1" x14ac:dyDescent="0.25">
      <c r="A257" s="434"/>
      <c r="B257" s="434"/>
      <c r="C257" s="434"/>
      <c r="D257" s="434"/>
      <c r="E257" s="434"/>
      <c r="F257" s="434"/>
      <c r="G257" s="434"/>
    </row>
    <row r="258" spans="1:7" ht="14.25" customHeight="1" x14ac:dyDescent="0.2">
      <c r="A258" s="434"/>
      <c r="B258" s="434"/>
      <c r="C258" s="434"/>
      <c r="D258" s="434"/>
      <c r="E258" s="434"/>
      <c r="F258" s="434"/>
      <c r="G258" s="434"/>
    </row>
    <row r="259" spans="1:7" ht="14.25" customHeight="1" x14ac:dyDescent="0.2">
      <c r="A259" s="434"/>
      <c r="B259" s="434"/>
      <c r="C259" s="434"/>
      <c r="D259" s="434"/>
      <c r="E259" s="434"/>
      <c r="F259" s="434"/>
      <c r="G259" s="434"/>
    </row>
    <row r="260" spans="1:7" ht="29.25" customHeight="1" x14ac:dyDescent="0.2">
      <c r="A260" s="434"/>
      <c r="B260" s="434"/>
      <c r="C260" s="434"/>
      <c r="D260" s="434"/>
      <c r="E260" s="434"/>
      <c r="F260" s="434"/>
      <c r="G260" s="434"/>
    </row>
    <row r="261" spans="1:7" ht="15" customHeight="1" x14ac:dyDescent="0.2">
      <c r="A261" s="280"/>
      <c r="B261" s="280"/>
      <c r="C261" s="280"/>
      <c r="D261" s="280"/>
      <c r="E261" s="280"/>
      <c r="F261" s="280"/>
      <c r="G261" s="280"/>
    </row>
    <row r="262" spans="1:7" ht="44.25" customHeight="1" x14ac:dyDescent="0.25">
      <c r="A262" s="454" t="s">
        <v>593</v>
      </c>
      <c r="B262" s="454"/>
      <c r="C262" s="454"/>
      <c r="D262" s="454"/>
      <c r="E262" s="454"/>
      <c r="F262" s="455">
        <v>250</v>
      </c>
      <c r="G262" s="456"/>
    </row>
    <row r="263" spans="1:7" ht="15" customHeight="1" x14ac:dyDescent="0.2">
      <c r="A263" s="434" t="s">
        <v>568</v>
      </c>
      <c r="B263" s="434"/>
      <c r="C263" s="434"/>
      <c r="D263" s="434"/>
      <c r="E263" s="434"/>
      <c r="F263" s="434"/>
      <c r="G263" s="434"/>
    </row>
    <row r="264" spans="1:7" ht="15" customHeight="1" x14ac:dyDescent="0.2">
      <c r="A264" s="434"/>
      <c r="B264" s="434"/>
      <c r="C264" s="434"/>
      <c r="D264" s="434"/>
      <c r="E264" s="434"/>
      <c r="F264" s="434"/>
      <c r="G264" s="434"/>
    </row>
    <row r="265" spans="1:7" ht="15" customHeight="1" x14ac:dyDescent="0.2">
      <c r="A265" s="434"/>
      <c r="B265" s="434"/>
      <c r="C265" s="434"/>
      <c r="D265" s="434"/>
      <c r="E265" s="434"/>
      <c r="F265" s="434"/>
      <c r="G265" s="434"/>
    </row>
    <row r="266" spans="1:7" ht="15" customHeight="1" x14ac:dyDescent="0.2">
      <c r="A266" s="434"/>
      <c r="B266" s="434"/>
      <c r="C266" s="434"/>
      <c r="D266" s="434"/>
      <c r="E266" s="434"/>
      <c r="F266" s="434"/>
      <c r="G266" s="434"/>
    </row>
    <row r="267" spans="1:7" ht="15" customHeight="1" x14ac:dyDescent="0.2">
      <c r="A267" s="434"/>
      <c r="B267" s="434"/>
      <c r="C267" s="434"/>
      <c r="D267" s="434"/>
      <c r="E267" s="434"/>
      <c r="F267" s="434"/>
      <c r="G267" s="434"/>
    </row>
    <row r="268" spans="1:7" ht="15" customHeight="1" x14ac:dyDescent="0.2">
      <c r="A268" s="280"/>
      <c r="B268" s="280"/>
      <c r="C268" s="280"/>
      <c r="D268" s="280"/>
      <c r="E268" s="280"/>
      <c r="F268" s="280"/>
      <c r="G268" s="280"/>
    </row>
    <row r="269" spans="1:7" ht="30.75" customHeight="1" x14ac:dyDescent="0.25">
      <c r="A269" s="454" t="s">
        <v>594</v>
      </c>
      <c r="B269" s="454"/>
      <c r="C269" s="454"/>
      <c r="D269" s="454"/>
      <c r="E269" s="454"/>
      <c r="F269" s="455">
        <v>150</v>
      </c>
      <c r="G269" s="456"/>
    </row>
    <row r="270" spans="1:7" ht="15" customHeight="1" x14ac:dyDescent="0.2">
      <c r="A270" s="434" t="s">
        <v>728</v>
      </c>
      <c r="B270" s="434"/>
      <c r="C270" s="434"/>
      <c r="D270" s="434"/>
      <c r="E270" s="434"/>
      <c r="F270" s="434"/>
      <c r="G270" s="434"/>
    </row>
    <row r="271" spans="1:7" ht="15" customHeight="1" x14ac:dyDescent="0.2">
      <c r="A271" s="434"/>
      <c r="B271" s="434"/>
      <c r="C271" s="434"/>
      <c r="D271" s="434"/>
      <c r="E271" s="434"/>
      <c r="F271" s="434"/>
      <c r="G271" s="434"/>
    </row>
    <row r="272" spans="1:7" ht="15" customHeight="1" x14ac:dyDescent="0.2">
      <c r="A272" s="434"/>
      <c r="B272" s="434"/>
      <c r="C272" s="434"/>
      <c r="D272" s="434"/>
      <c r="E272" s="434"/>
      <c r="F272" s="434"/>
      <c r="G272" s="434"/>
    </row>
    <row r="273" spans="1:8" ht="26.25" customHeight="1" x14ac:dyDescent="0.2">
      <c r="A273" s="434"/>
      <c r="B273" s="434"/>
      <c r="C273" s="434"/>
      <c r="D273" s="434"/>
      <c r="E273" s="434"/>
      <c r="F273" s="434"/>
      <c r="G273" s="434"/>
    </row>
    <row r="274" spans="1:8" ht="15" customHeight="1" x14ac:dyDescent="0.2">
      <c r="A274" s="280"/>
      <c r="B274" s="280"/>
      <c r="C274" s="280"/>
      <c r="D274" s="280"/>
      <c r="E274" s="280"/>
      <c r="F274" s="280"/>
      <c r="G274" s="280"/>
    </row>
    <row r="275" spans="1:8" ht="15" x14ac:dyDescent="0.25">
      <c r="A275" s="52" t="s">
        <v>203</v>
      </c>
      <c r="F275" s="413">
        <v>300</v>
      </c>
      <c r="G275" s="414"/>
    </row>
    <row r="276" spans="1:8" ht="14.25" customHeight="1" x14ac:dyDescent="0.25">
      <c r="A276" s="74" t="s">
        <v>288</v>
      </c>
      <c r="F276" s="455"/>
      <c r="G276" s="456"/>
    </row>
    <row r="277" spans="1:8" ht="14.25" customHeight="1" x14ac:dyDescent="0.2">
      <c r="A277" s="415" t="s">
        <v>569</v>
      </c>
      <c r="B277" s="440"/>
      <c r="C277" s="440"/>
      <c r="D277" s="440"/>
      <c r="E277" s="440"/>
      <c r="F277" s="440"/>
      <c r="G277" s="440"/>
    </row>
    <row r="278" spans="1:8" ht="14.25" customHeight="1" x14ac:dyDescent="0.2">
      <c r="A278" s="440"/>
      <c r="B278" s="440"/>
      <c r="C278" s="440"/>
      <c r="D278" s="440"/>
      <c r="E278" s="440"/>
      <c r="F278" s="440"/>
      <c r="G278" s="440"/>
    </row>
    <row r="279" spans="1:8" ht="24" customHeight="1" x14ac:dyDescent="0.25">
      <c r="A279" s="75"/>
      <c r="B279" s="75"/>
      <c r="C279" s="75"/>
      <c r="D279" s="75"/>
      <c r="E279" s="75"/>
      <c r="F279" s="75"/>
      <c r="G279" s="75"/>
    </row>
    <row r="280" spans="1:8" ht="17.25" customHeight="1" thickBot="1" x14ac:dyDescent="0.3">
      <c r="A280" s="55" t="s">
        <v>168</v>
      </c>
      <c r="B280" s="56"/>
      <c r="C280" s="57"/>
      <c r="D280" s="58"/>
      <c r="E280" s="58"/>
      <c r="F280" s="423">
        <f>SUM(F281)</f>
        <v>100</v>
      </c>
      <c r="G280" s="423"/>
      <c r="H280" s="2"/>
    </row>
    <row r="281" spans="1:8" ht="14.25" customHeight="1" thickTop="1" x14ac:dyDescent="0.25">
      <c r="A281" s="52" t="s">
        <v>289</v>
      </c>
      <c r="F281" s="413">
        <v>100</v>
      </c>
      <c r="G281" s="414"/>
    </row>
    <row r="282" spans="1:8" ht="14.25" customHeight="1" x14ac:dyDescent="0.25">
      <c r="A282" s="74" t="s">
        <v>570</v>
      </c>
      <c r="F282" s="67"/>
      <c r="G282" s="68"/>
    </row>
    <row r="283" spans="1:8" ht="14.25" customHeight="1" x14ac:dyDescent="0.2">
      <c r="A283" s="415" t="s">
        <v>571</v>
      </c>
      <c r="B283" s="440"/>
      <c r="C283" s="440"/>
      <c r="D283" s="440"/>
      <c r="E283" s="440"/>
      <c r="F283" s="440"/>
      <c r="G283" s="440"/>
    </row>
    <row r="284" spans="1:8" ht="28.5" customHeight="1" x14ac:dyDescent="0.2">
      <c r="A284" s="440"/>
      <c r="B284" s="440"/>
      <c r="C284" s="440"/>
      <c r="D284" s="440"/>
      <c r="E284" s="440"/>
      <c r="F284" s="440"/>
      <c r="G284" s="440"/>
    </row>
    <row r="285" spans="1:8" ht="20.25" customHeight="1" x14ac:dyDescent="0.25">
      <c r="A285" s="75"/>
      <c r="B285" s="75"/>
      <c r="C285" s="75"/>
      <c r="D285" s="75"/>
      <c r="E285" s="75"/>
      <c r="F285" s="75"/>
      <c r="G285" s="75"/>
    </row>
    <row r="286" spans="1:8" ht="31.5" customHeight="1" thickBot="1" x14ac:dyDescent="0.3">
      <c r="A286" s="382" t="s">
        <v>396</v>
      </c>
      <c r="B286" s="383"/>
      <c r="C286" s="383"/>
      <c r="D286" s="383"/>
      <c r="E286" s="383"/>
      <c r="F286" s="423">
        <f>SUM(F287)</f>
        <v>850</v>
      </c>
      <c r="G286" s="423"/>
      <c r="H286" s="2"/>
    </row>
    <row r="287" spans="1:8" ht="14.25" customHeight="1" thickTop="1" x14ac:dyDescent="0.25">
      <c r="A287" s="52" t="s">
        <v>169</v>
      </c>
      <c r="F287" s="413">
        <v>850</v>
      </c>
      <c r="G287" s="414"/>
    </row>
    <row r="288" spans="1:8" ht="14.25" customHeight="1" x14ac:dyDescent="0.25">
      <c r="A288" s="74" t="s">
        <v>572</v>
      </c>
      <c r="F288" s="455"/>
      <c r="G288" s="456"/>
    </row>
    <row r="289" spans="1:8" ht="14.25" customHeight="1" x14ac:dyDescent="0.2">
      <c r="A289" s="415" t="s">
        <v>573</v>
      </c>
      <c r="B289" s="440"/>
      <c r="C289" s="440"/>
      <c r="D289" s="440"/>
      <c r="E289" s="440"/>
      <c r="F289" s="440"/>
      <c r="G289" s="440"/>
    </row>
    <row r="290" spans="1:8" ht="14.25" customHeight="1" x14ac:dyDescent="0.2">
      <c r="A290" s="440"/>
      <c r="B290" s="440"/>
      <c r="C290" s="440"/>
      <c r="D290" s="440"/>
      <c r="E290" s="440"/>
      <c r="F290" s="440"/>
      <c r="G290" s="440"/>
    </row>
    <row r="291" spans="1:8" ht="30.75" customHeight="1" x14ac:dyDescent="0.2">
      <c r="A291" s="440"/>
      <c r="B291" s="440"/>
      <c r="C291" s="440"/>
      <c r="D291" s="440"/>
      <c r="E291" s="440"/>
      <c r="F291" s="440"/>
      <c r="G291" s="440"/>
    </row>
    <row r="292" spans="1:8" ht="16.5" customHeight="1" x14ac:dyDescent="0.25">
      <c r="A292" s="75"/>
      <c r="B292" s="75"/>
      <c r="C292" s="75"/>
      <c r="D292" s="75"/>
      <c r="E292" s="75"/>
      <c r="F292" s="75"/>
      <c r="G292" s="75"/>
    </row>
    <row r="293" spans="1:8" ht="32.25" customHeight="1" thickBot="1" x14ac:dyDescent="0.3">
      <c r="A293" s="382" t="s">
        <v>395</v>
      </c>
      <c r="B293" s="383"/>
      <c r="C293" s="383"/>
      <c r="D293" s="383"/>
      <c r="E293" s="383"/>
      <c r="F293" s="423">
        <f>SUM(F294)</f>
        <v>1</v>
      </c>
      <c r="G293" s="423"/>
      <c r="H293" s="2"/>
    </row>
    <row r="294" spans="1:8" ht="15.75" thickTop="1" x14ac:dyDescent="0.25">
      <c r="A294" s="52" t="s">
        <v>39</v>
      </c>
      <c r="F294" s="413">
        <v>1</v>
      </c>
      <c r="G294" s="414"/>
    </row>
    <row r="295" spans="1:8" ht="15.75" customHeight="1" x14ac:dyDescent="0.25">
      <c r="A295" s="409" t="s">
        <v>574</v>
      </c>
      <c r="B295" s="480"/>
      <c r="C295" s="480"/>
      <c r="D295" s="480"/>
      <c r="F295" s="455"/>
      <c r="G295" s="456"/>
    </row>
  </sheetData>
  <mergeCells count="195">
    <mergeCell ref="F141:G141"/>
    <mergeCell ref="A142:E142"/>
    <mergeCell ref="F142:G142"/>
    <mergeCell ref="F137:G137"/>
    <mergeCell ref="A295:D295"/>
    <mergeCell ref="A212:E212"/>
    <mergeCell ref="A190:G191"/>
    <mergeCell ref="A193:E193"/>
    <mergeCell ref="A143:G145"/>
    <mergeCell ref="A167:E167"/>
    <mergeCell ref="A153:G155"/>
    <mergeCell ref="A157:E157"/>
    <mergeCell ref="F167:G167"/>
    <mergeCell ref="A168:G170"/>
    <mergeCell ref="F166:G166"/>
    <mergeCell ref="F202:G202"/>
    <mergeCell ref="F212:G212"/>
    <mergeCell ref="A213:G216"/>
    <mergeCell ref="F218:G218"/>
    <mergeCell ref="F255:G255"/>
    <mergeCell ref="A256:G260"/>
    <mergeCell ref="F203:G203"/>
    <mergeCell ref="F206:G206"/>
    <mergeCell ref="A183:E183"/>
    <mergeCell ref="F21:G21"/>
    <mergeCell ref="F22:G22"/>
    <mergeCell ref="A23:G23"/>
    <mergeCell ref="A24:G26"/>
    <mergeCell ref="A147:E147"/>
    <mergeCell ref="F147:G147"/>
    <mergeCell ref="A148:G150"/>
    <mergeCell ref="A152:E152"/>
    <mergeCell ref="F152:G152"/>
    <mergeCell ref="A106:G108"/>
    <mergeCell ref="A110:E110"/>
    <mergeCell ref="A131:E132"/>
    <mergeCell ref="F132:G132"/>
    <mergeCell ref="A133:G135"/>
    <mergeCell ref="A137:E137"/>
    <mergeCell ref="A138:G139"/>
    <mergeCell ref="A91:E91"/>
    <mergeCell ref="F91:G91"/>
    <mergeCell ref="A40:E40"/>
    <mergeCell ref="F44:G44"/>
    <mergeCell ref="A56:E57"/>
    <mergeCell ref="A60:E60"/>
    <mergeCell ref="F60:G60"/>
    <mergeCell ref="A61:G63"/>
    <mergeCell ref="A207:G210"/>
    <mergeCell ref="A178:G181"/>
    <mergeCell ref="F130:G130"/>
    <mergeCell ref="A87:E87"/>
    <mergeCell ref="F87:G87"/>
    <mergeCell ref="A88:G89"/>
    <mergeCell ref="A123:E123"/>
    <mergeCell ref="F123:G123"/>
    <mergeCell ref="A124:G127"/>
    <mergeCell ref="F121:G121"/>
    <mergeCell ref="F129:G129"/>
    <mergeCell ref="A105:E105"/>
    <mergeCell ref="F105:G105"/>
    <mergeCell ref="F122:G122"/>
    <mergeCell ref="A92:G94"/>
    <mergeCell ref="A96:E96"/>
    <mergeCell ref="F96:G96"/>
    <mergeCell ref="A97:G97"/>
    <mergeCell ref="A99:E99"/>
    <mergeCell ref="F99:G99"/>
    <mergeCell ref="F104:G104"/>
    <mergeCell ref="A100:G102"/>
    <mergeCell ref="F110:G110"/>
    <mergeCell ref="A111:G114"/>
    <mergeCell ref="F40:G40"/>
    <mergeCell ref="A42:E42"/>
    <mergeCell ref="F42:G42"/>
    <mergeCell ref="F41:G41"/>
    <mergeCell ref="A41:E41"/>
    <mergeCell ref="A54:E55"/>
    <mergeCell ref="F55:G55"/>
    <mergeCell ref="A58:E58"/>
    <mergeCell ref="F58:G58"/>
    <mergeCell ref="F29:G29"/>
    <mergeCell ref="A1:C1"/>
    <mergeCell ref="F31:G31"/>
    <mergeCell ref="A83:G83"/>
    <mergeCell ref="A82:E82"/>
    <mergeCell ref="A84:E84"/>
    <mergeCell ref="A85:E85"/>
    <mergeCell ref="F84:G84"/>
    <mergeCell ref="F85:G85"/>
    <mergeCell ref="F66:G66"/>
    <mergeCell ref="A66:E66"/>
    <mergeCell ref="F65:G65"/>
    <mergeCell ref="A65:E65"/>
    <mergeCell ref="A75:E75"/>
    <mergeCell ref="F68:G68"/>
    <mergeCell ref="F75:G75"/>
    <mergeCell ref="A76:G76"/>
    <mergeCell ref="F82:G82"/>
    <mergeCell ref="A78:E78"/>
    <mergeCell ref="F78:G78"/>
    <mergeCell ref="A79:G80"/>
    <mergeCell ref="A69:G71"/>
    <mergeCell ref="F73:G73"/>
    <mergeCell ref="F74:G74"/>
    <mergeCell ref="A161:E161"/>
    <mergeCell ref="F161:G161"/>
    <mergeCell ref="A162:G162"/>
    <mergeCell ref="F1:G1"/>
    <mergeCell ref="A18:C18"/>
    <mergeCell ref="F28:G28"/>
    <mergeCell ref="F33:G33"/>
    <mergeCell ref="A53:E53"/>
    <mergeCell ref="F53:G53"/>
    <mergeCell ref="F57:G57"/>
    <mergeCell ref="F45:G45"/>
    <mergeCell ref="A46:G49"/>
    <mergeCell ref="A50:E52"/>
    <mergeCell ref="F52:G52"/>
    <mergeCell ref="A34:G36"/>
    <mergeCell ref="A39:E39"/>
    <mergeCell ref="F38:G38"/>
    <mergeCell ref="F39:G39"/>
    <mergeCell ref="A37:E37"/>
    <mergeCell ref="F37:G37"/>
    <mergeCell ref="A30:E30"/>
    <mergeCell ref="A31:E31"/>
    <mergeCell ref="F30:G30"/>
    <mergeCell ref="A38:E38"/>
    <mergeCell ref="F177:G177"/>
    <mergeCell ref="F183:G183"/>
    <mergeCell ref="A173:G175"/>
    <mergeCell ref="F172:G172"/>
    <mergeCell ref="A172:E172"/>
    <mergeCell ref="A289:G291"/>
    <mergeCell ref="F295:G295"/>
    <mergeCell ref="A283:G284"/>
    <mergeCell ref="F276:G276"/>
    <mergeCell ref="A219:G221"/>
    <mergeCell ref="A240:E240"/>
    <mergeCell ref="F240:G240"/>
    <mergeCell ref="F293:G293"/>
    <mergeCell ref="F280:G280"/>
    <mergeCell ref="F281:G281"/>
    <mergeCell ref="F275:G275"/>
    <mergeCell ref="F294:G294"/>
    <mergeCell ref="F286:G286"/>
    <mergeCell ref="F287:G287"/>
    <mergeCell ref="A286:E286"/>
    <mergeCell ref="A277:G278"/>
    <mergeCell ref="F288:G288"/>
    <mergeCell ref="F223:G223"/>
    <mergeCell ref="A250:E250"/>
    <mergeCell ref="F193:G193"/>
    <mergeCell ref="A194:G195"/>
    <mergeCell ref="A197:E197"/>
    <mergeCell ref="F197:G197"/>
    <mergeCell ref="A198:G200"/>
    <mergeCell ref="A223:E223"/>
    <mergeCell ref="A228:G232"/>
    <mergeCell ref="A233:E233"/>
    <mergeCell ref="A116:E116"/>
    <mergeCell ref="F116:G116"/>
    <mergeCell ref="A117:G119"/>
    <mergeCell ref="A163:E163"/>
    <mergeCell ref="A164:E164"/>
    <mergeCell ref="F163:G163"/>
    <mergeCell ref="F164:G164"/>
    <mergeCell ref="A184:G187"/>
    <mergeCell ref="A189:E189"/>
    <mergeCell ref="F189:G189"/>
    <mergeCell ref="F157:G157"/>
    <mergeCell ref="A158:G159"/>
    <mergeCell ref="A227:E227"/>
    <mergeCell ref="F227:G227"/>
    <mergeCell ref="A224:G225"/>
    <mergeCell ref="A177:E177"/>
    <mergeCell ref="A270:G273"/>
    <mergeCell ref="A293:E293"/>
    <mergeCell ref="A234:E234"/>
    <mergeCell ref="A235:E236"/>
    <mergeCell ref="A237:E237"/>
    <mergeCell ref="A238:E238"/>
    <mergeCell ref="A262:E262"/>
    <mergeCell ref="F262:G262"/>
    <mergeCell ref="A263:G267"/>
    <mergeCell ref="A269:E269"/>
    <mergeCell ref="F269:G269"/>
    <mergeCell ref="F250:G250"/>
    <mergeCell ref="A251:G253"/>
    <mergeCell ref="A255:E255"/>
    <mergeCell ref="A241:G244"/>
    <mergeCell ref="A246:E246"/>
    <mergeCell ref="F246:G246"/>
    <mergeCell ref="A247:G248"/>
  </mergeCells>
  <pageMargins left="0.70866141732283472" right="0.70866141732283472" top="0.78740157480314965" bottom="0.78740157480314965" header="0.31496062992125984" footer="0.31496062992125984"/>
  <pageSetup paperSize="9" scale="68" firstPageNumber="31"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4" manualBreakCount="4">
    <brk id="58" max="6" man="1"/>
    <brk id="119" max="6" man="1"/>
    <brk id="181" max="6" man="1"/>
    <brk id="238" max="6" man="1"/>
  </rowBreaks>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163"/>
  <sheetViews>
    <sheetView showGridLines="0" view="pageBreakPreview" zoomScaleNormal="100" zoomScaleSheetLayoutView="100" workbookViewId="0">
      <selection activeCell="S11" sqref="S11"/>
    </sheetView>
  </sheetViews>
  <sheetFormatPr defaultRowHeight="14.25" x14ac:dyDescent="0.2"/>
  <cols>
    <col min="1" max="1" width="8.5703125" style="53" customWidth="1"/>
    <col min="2" max="2" width="9.140625" style="53"/>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38" ht="23.25" x14ac:dyDescent="0.35">
      <c r="A1" s="129" t="s">
        <v>71</v>
      </c>
      <c r="F1" s="422" t="s">
        <v>105</v>
      </c>
      <c r="G1" s="422"/>
    </row>
    <row r="3" spans="1:38" x14ac:dyDescent="0.2">
      <c r="A3" s="66" t="s">
        <v>1</v>
      </c>
      <c r="B3" s="66" t="s">
        <v>106</v>
      </c>
    </row>
    <row r="4" spans="1:38" x14ac:dyDescent="0.2">
      <c r="B4" s="66" t="s">
        <v>59</v>
      </c>
    </row>
    <row r="5" spans="1:38" s="50" customFormat="1" ht="13.5" thickBot="1" x14ac:dyDescent="0.25">
      <c r="A5" s="131"/>
      <c r="B5" s="131"/>
      <c r="D5" s="46"/>
      <c r="E5" s="46"/>
      <c r="F5" s="46"/>
      <c r="G5" s="237" t="s">
        <v>6</v>
      </c>
    </row>
    <row r="6" spans="1:38" s="50" customFormat="1" ht="39.75" thickTop="1" thickBot="1" x14ac:dyDescent="0.25">
      <c r="A6" s="82" t="s">
        <v>2</v>
      </c>
      <c r="B6" s="83" t="s">
        <v>3</v>
      </c>
      <c r="C6" s="84" t="s">
        <v>4</v>
      </c>
      <c r="D6" s="85" t="s">
        <v>414</v>
      </c>
      <c r="E6" s="1" t="s">
        <v>823</v>
      </c>
      <c r="F6" s="85" t="s">
        <v>415</v>
      </c>
      <c r="G6" s="36" t="s">
        <v>5</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s="91" customFormat="1" ht="12.75" thickTop="1" thickBot="1" x14ac:dyDescent="0.25">
      <c r="A7" s="86">
        <v>1</v>
      </c>
      <c r="B7" s="87">
        <v>2</v>
      </c>
      <c r="C7" s="87">
        <v>3</v>
      </c>
      <c r="D7" s="88">
        <v>4</v>
      </c>
      <c r="E7" s="88">
        <v>5</v>
      </c>
      <c r="F7" s="88">
        <v>6</v>
      </c>
      <c r="G7" s="89" t="s">
        <v>824</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row>
    <row r="8" spans="1:38" ht="15" thickTop="1" x14ac:dyDescent="0.2">
      <c r="A8" s="107">
        <v>1032</v>
      </c>
      <c r="B8" s="108">
        <v>51</v>
      </c>
      <c r="C8" s="171" t="s">
        <v>7</v>
      </c>
      <c r="D8" s="32">
        <v>2</v>
      </c>
      <c r="E8" s="32">
        <v>2</v>
      </c>
      <c r="F8" s="32">
        <f>SUM(F23)</f>
        <v>2</v>
      </c>
      <c r="G8" s="44">
        <f>F8/D8*100</f>
        <v>100</v>
      </c>
    </row>
    <row r="9" spans="1:38" x14ac:dyDescent="0.2">
      <c r="A9" s="107">
        <v>1036</v>
      </c>
      <c r="B9" s="108">
        <v>51</v>
      </c>
      <c r="C9" s="171" t="s">
        <v>7</v>
      </c>
      <c r="D9" s="32">
        <v>180</v>
      </c>
      <c r="E9" s="32">
        <v>180</v>
      </c>
      <c r="F9" s="32">
        <f>SUM(F28)</f>
        <v>240</v>
      </c>
      <c r="G9" s="44">
        <f>F9/D9*100</f>
        <v>133.33333333333331</v>
      </c>
    </row>
    <row r="10" spans="1:38" x14ac:dyDescent="0.2">
      <c r="A10" s="107">
        <v>1099</v>
      </c>
      <c r="B10" s="108">
        <v>51</v>
      </c>
      <c r="C10" s="171" t="s">
        <v>7</v>
      </c>
      <c r="D10" s="32">
        <v>60</v>
      </c>
      <c r="E10" s="32">
        <v>60</v>
      </c>
      <c r="F10" s="32">
        <f>SUM(F52)</f>
        <v>60</v>
      </c>
      <c r="G10" s="44">
        <f>F10/D10*100</f>
        <v>100</v>
      </c>
    </row>
    <row r="11" spans="1:38" x14ac:dyDescent="0.2">
      <c r="A11" s="107">
        <v>2369</v>
      </c>
      <c r="B11" s="108">
        <v>51</v>
      </c>
      <c r="C11" s="171" t="s">
        <v>7</v>
      </c>
      <c r="D11" s="32">
        <v>210</v>
      </c>
      <c r="E11" s="32">
        <v>1360</v>
      </c>
      <c r="F11" s="32">
        <f>SUM(F57)</f>
        <v>100</v>
      </c>
      <c r="G11" s="44">
        <f>F11/D11*100</f>
        <v>47.619047619047613</v>
      </c>
    </row>
    <row r="12" spans="1:38" x14ac:dyDescent="0.2">
      <c r="A12" s="107">
        <v>2399</v>
      </c>
      <c r="B12" s="108">
        <v>59</v>
      </c>
      <c r="C12" s="171" t="s">
        <v>42</v>
      </c>
      <c r="D12" s="32">
        <v>0</v>
      </c>
      <c r="E12" s="32">
        <v>0</v>
      </c>
      <c r="F12" s="32">
        <f>SUM(F70)</f>
        <v>3000</v>
      </c>
      <c r="G12" s="44">
        <v>0</v>
      </c>
    </row>
    <row r="13" spans="1:38" x14ac:dyDescent="0.2">
      <c r="A13" s="107">
        <v>3719</v>
      </c>
      <c r="B13" s="108">
        <v>51</v>
      </c>
      <c r="C13" s="171" t="s">
        <v>7</v>
      </c>
      <c r="D13" s="32">
        <v>93</v>
      </c>
      <c r="E13" s="32">
        <v>93</v>
      </c>
      <c r="F13" s="32">
        <f>SUM(F81)</f>
        <v>80</v>
      </c>
      <c r="G13" s="44">
        <f t="shared" ref="G13:G19" si="0">F13/D13*100</f>
        <v>86.021505376344081</v>
      </c>
    </row>
    <row r="14" spans="1:38" x14ac:dyDescent="0.2">
      <c r="A14" s="107">
        <v>3725</v>
      </c>
      <c r="B14" s="108">
        <v>51</v>
      </c>
      <c r="C14" s="112" t="s">
        <v>7</v>
      </c>
      <c r="D14" s="32">
        <v>600</v>
      </c>
      <c r="E14" s="32">
        <v>275</v>
      </c>
      <c r="F14" s="32">
        <f>SUM(F89)</f>
        <v>750</v>
      </c>
      <c r="G14" s="44">
        <f t="shared" si="0"/>
        <v>125</v>
      </c>
    </row>
    <row r="15" spans="1:38" x14ac:dyDescent="0.2">
      <c r="A15" s="107">
        <v>3729</v>
      </c>
      <c r="B15" s="108">
        <v>51</v>
      </c>
      <c r="C15" s="112" t="s">
        <v>7</v>
      </c>
      <c r="D15" s="32">
        <v>150</v>
      </c>
      <c r="E15" s="32">
        <v>150</v>
      </c>
      <c r="F15" s="32">
        <f>SUM(F113)</f>
        <v>150</v>
      </c>
      <c r="G15" s="44">
        <f t="shared" si="0"/>
        <v>100</v>
      </c>
    </row>
    <row r="16" spans="1:38" x14ac:dyDescent="0.2">
      <c r="A16" s="107">
        <v>3742</v>
      </c>
      <c r="B16" s="108">
        <v>51</v>
      </c>
      <c r="C16" s="112" t="s">
        <v>7</v>
      </c>
      <c r="D16" s="32">
        <v>3607</v>
      </c>
      <c r="E16" s="32">
        <v>4007</v>
      </c>
      <c r="F16" s="32">
        <f>SUM(F123)</f>
        <v>3950</v>
      </c>
      <c r="G16" s="44">
        <f t="shared" si="0"/>
        <v>109.50928749653453</v>
      </c>
    </row>
    <row r="17" spans="1:8" x14ac:dyDescent="0.2">
      <c r="A17" s="107">
        <v>3744</v>
      </c>
      <c r="B17" s="108">
        <v>59</v>
      </c>
      <c r="C17" s="112" t="s">
        <v>42</v>
      </c>
      <c r="D17" s="32">
        <v>14250</v>
      </c>
      <c r="E17" s="32">
        <v>13750</v>
      </c>
      <c r="F17" s="32">
        <v>0</v>
      </c>
      <c r="G17" s="44">
        <f t="shared" si="0"/>
        <v>0</v>
      </c>
    </row>
    <row r="18" spans="1:8" ht="15" thickBot="1" x14ac:dyDescent="0.25">
      <c r="A18" s="107">
        <v>3769</v>
      </c>
      <c r="B18" s="108">
        <v>51</v>
      </c>
      <c r="C18" s="112" t="s">
        <v>7</v>
      </c>
      <c r="D18" s="32">
        <v>570</v>
      </c>
      <c r="E18" s="32">
        <v>570</v>
      </c>
      <c r="F18" s="32">
        <f>SUM(F136)</f>
        <v>570</v>
      </c>
      <c r="G18" s="44">
        <f t="shared" si="0"/>
        <v>100</v>
      </c>
    </row>
    <row r="19" spans="1:8" s="117" customFormat="1" ht="16.5" thickTop="1" thickBot="1" x14ac:dyDescent="0.3">
      <c r="A19" s="384" t="s">
        <v>8</v>
      </c>
      <c r="B19" s="385"/>
      <c r="C19" s="386"/>
      <c r="D19" s="115">
        <f>SUM(D8:D18)</f>
        <v>19722</v>
      </c>
      <c r="E19" s="115">
        <f>SUM(E8:E18)</f>
        <v>20447</v>
      </c>
      <c r="F19" s="115">
        <f>SUM(F8:F18)</f>
        <v>8902</v>
      </c>
      <c r="G19" s="51">
        <f t="shared" si="0"/>
        <v>45.137409998985909</v>
      </c>
    </row>
    <row r="20" spans="1:8" ht="15" thickTop="1" x14ac:dyDescent="0.2"/>
    <row r="22" spans="1:8" ht="15" x14ac:dyDescent="0.25">
      <c r="A22" s="54" t="s">
        <v>10</v>
      </c>
    </row>
    <row r="23" spans="1:8" ht="17.25" customHeight="1" thickBot="1" x14ac:dyDescent="0.3">
      <c r="A23" s="55" t="s">
        <v>107</v>
      </c>
      <c r="B23" s="56"/>
      <c r="C23" s="57"/>
      <c r="D23" s="58"/>
      <c r="E23" s="58"/>
      <c r="F23" s="423">
        <v>2</v>
      </c>
      <c r="G23" s="423"/>
      <c r="H23" s="2"/>
    </row>
    <row r="24" spans="1:8" ht="14.25" customHeight="1" thickTop="1" x14ac:dyDescent="0.25">
      <c r="A24" s="449" t="s">
        <v>108</v>
      </c>
      <c r="B24" s="450"/>
      <c r="C24" s="450"/>
      <c r="D24" s="146"/>
      <c r="E24" s="146"/>
      <c r="F24" s="413">
        <v>2</v>
      </c>
      <c r="G24" s="414"/>
    </row>
    <row r="25" spans="1:8" ht="14.25" customHeight="1" x14ac:dyDescent="0.2">
      <c r="A25" s="481" t="s">
        <v>186</v>
      </c>
      <c r="B25" s="401"/>
      <c r="C25" s="401"/>
      <c r="D25" s="401"/>
      <c r="E25" s="401"/>
      <c r="F25" s="401"/>
      <c r="G25" s="401"/>
    </row>
    <row r="26" spans="1:8" ht="14.25" customHeight="1" x14ac:dyDescent="0.2">
      <c r="A26" s="401"/>
      <c r="B26" s="401"/>
      <c r="C26" s="401"/>
      <c r="D26" s="401"/>
      <c r="E26" s="401"/>
      <c r="F26" s="401"/>
      <c r="G26" s="401"/>
    </row>
    <row r="27" spans="1:8" ht="12.75" customHeight="1" x14ac:dyDescent="0.25">
      <c r="A27" s="172"/>
      <c r="B27" s="146"/>
      <c r="C27" s="146"/>
      <c r="D27" s="146"/>
      <c r="E27" s="146"/>
      <c r="F27" s="146"/>
      <c r="G27" s="146"/>
    </row>
    <row r="28" spans="1:8" ht="17.25" customHeight="1" thickBot="1" x14ac:dyDescent="0.3">
      <c r="A28" s="55" t="s">
        <v>109</v>
      </c>
      <c r="B28" s="56"/>
      <c r="C28" s="57"/>
      <c r="D28" s="58"/>
      <c r="E28" s="58"/>
      <c r="F28" s="423">
        <f>SUM(F29,F41)</f>
        <v>240</v>
      </c>
      <c r="G28" s="423"/>
      <c r="H28" s="2"/>
    </row>
    <row r="29" spans="1:8" ht="14.25" customHeight="1" thickTop="1" x14ac:dyDescent="0.25">
      <c r="A29" s="172" t="s">
        <v>95</v>
      </c>
      <c r="B29" s="146"/>
      <c r="C29" s="146"/>
      <c r="D29" s="146"/>
      <c r="E29" s="146"/>
      <c r="F29" s="413">
        <v>120</v>
      </c>
      <c r="G29" s="414"/>
    </row>
    <row r="30" spans="1:8" ht="14.25" customHeight="1" x14ac:dyDescent="0.2">
      <c r="A30" s="482" t="s">
        <v>416</v>
      </c>
      <c r="B30" s="482"/>
      <c r="C30" s="482"/>
      <c r="D30" s="482"/>
      <c r="E30" s="482"/>
      <c r="F30" s="482"/>
      <c r="G30" s="482"/>
    </row>
    <row r="31" spans="1:8" ht="14.25" customHeight="1" x14ac:dyDescent="0.2">
      <c r="A31" s="482"/>
      <c r="B31" s="482"/>
      <c r="C31" s="482"/>
      <c r="D31" s="482"/>
      <c r="E31" s="482"/>
      <c r="F31" s="482"/>
      <c r="G31" s="482"/>
    </row>
    <row r="32" spans="1:8" ht="14.25" customHeight="1" x14ac:dyDescent="0.2">
      <c r="A32" s="482"/>
      <c r="B32" s="482"/>
      <c r="C32" s="482"/>
      <c r="D32" s="482"/>
      <c r="E32" s="482"/>
      <c r="F32" s="482"/>
      <c r="G32" s="482"/>
    </row>
    <row r="33" spans="1:7" ht="14.25" customHeight="1" x14ac:dyDescent="0.2">
      <c r="A33" s="482"/>
      <c r="B33" s="482"/>
      <c r="C33" s="482"/>
      <c r="D33" s="482"/>
      <c r="E33" s="482"/>
      <c r="F33" s="482"/>
      <c r="G33" s="482"/>
    </row>
    <row r="34" spans="1:7" ht="14.25" customHeight="1" x14ac:dyDescent="0.2">
      <c r="A34" s="482"/>
      <c r="B34" s="482"/>
      <c r="C34" s="482"/>
      <c r="D34" s="482"/>
      <c r="E34" s="482"/>
      <c r="F34" s="482"/>
      <c r="G34" s="482"/>
    </row>
    <row r="35" spans="1:7" ht="14.25" customHeight="1" x14ac:dyDescent="0.2">
      <c r="A35" s="482"/>
      <c r="B35" s="482"/>
      <c r="C35" s="482"/>
      <c r="D35" s="482"/>
      <c r="E35" s="482"/>
      <c r="F35" s="482"/>
      <c r="G35" s="482"/>
    </row>
    <row r="36" spans="1:7" ht="14.25" customHeight="1" x14ac:dyDescent="0.2">
      <c r="A36" s="482"/>
      <c r="B36" s="482"/>
      <c r="C36" s="482"/>
      <c r="D36" s="482"/>
      <c r="E36" s="482"/>
      <c r="F36" s="482"/>
      <c r="G36" s="482"/>
    </row>
    <row r="37" spans="1:7" ht="14.25" customHeight="1" x14ac:dyDescent="0.2">
      <c r="A37" s="482"/>
      <c r="B37" s="482"/>
      <c r="C37" s="482"/>
      <c r="D37" s="482"/>
      <c r="E37" s="482"/>
      <c r="F37" s="482"/>
      <c r="G37" s="482"/>
    </row>
    <row r="38" spans="1:7" ht="14.25" customHeight="1" x14ac:dyDescent="0.2">
      <c r="A38" s="482"/>
      <c r="B38" s="482"/>
      <c r="C38" s="482"/>
      <c r="D38" s="482"/>
      <c r="E38" s="482"/>
      <c r="F38" s="482"/>
      <c r="G38" s="482"/>
    </row>
    <row r="39" spans="1:7" ht="14.25" customHeight="1" x14ac:dyDescent="0.2">
      <c r="A39" s="482"/>
      <c r="B39" s="482"/>
      <c r="C39" s="482"/>
      <c r="D39" s="482"/>
      <c r="E39" s="482"/>
      <c r="F39" s="482"/>
      <c r="G39" s="482"/>
    </row>
    <row r="40" spans="1:7" ht="11.25" customHeight="1" x14ac:dyDescent="0.25">
      <c r="A40" s="75"/>
      <c r="B40" s="75"/>
      <c r="C40" s="75"/>
      <c r="D40" s="75"/>
      <c r="E40" s="75"/>
      <c r="F40" s="75"/>
      <c r="G40" s="75"/>
    </row>
    <row r="41" spans="1:7" ht="14.25" customHeight="1" x14ac:dyDescent="0.25">
      <c r="A41" s="172" t="s">
        <v>16</v>
      </c>
      <c r="B41" s="146"/>
      <c r="C41" s="146"/>
      <c r="D41" s="146"/>
      <c r="E41" s="146"/>
      <c r="F41" s="413">
        <v>120</v>
      </c>
      <c r="G41" s="414"/>
    </row>
    <row r="42" spans="1:7" ht="14.25" customHeight="1" x14ac:dyDescent="0.2">
      <c r="A42" s="433" t="s">
        <v>417</v>
      </c>
      <c r="B42" s="433"/>
      <c r="C42" s="433"/>
      <c r="D42" s="433"/>
      <c r="E42" s="433"/>
      <c r="F42" s="433"/>
      <c r="G42" s="433"/>
    </row>
    <row r="43" spans="1:7" ht="31.5" customHeight="1" x14ac:dyDescent="0.2">
      <c r="A43" s="433"/>
      <c r="B43" s="433"/>
      <c r="C43" s="433"/>
      <c r="D43" s="433"/>
      <c r="E43" s="433"/>
      <c r="F43" s="433"/>
      <c r="G43" s="433"/>
    </row>
    <row r="44" spans="1:7" ht="14.25" customHeight="1" x14ac:dyDescent="0.2">
      <c r="A44" s="481" t="s">
        <v>418</v>
      </c>
      <c r="B44" s="481"/>
      <c r="C44" s="481"/>
      <c r="D44" s="481"/>
      <c r="E44" s="481"/>
      <c r="F44" s="481"/>
      <c r="G44" s="481"/>
    </row>
    <row r="45" spans="1:7" ht="14.25" customHeight="1" x14ac:dyDescent="0.2">
      <c r="A45" s="481"/>
      <c r="B45" s="481"/>
      <c r="C45" s="481"/>
      <c r="D45" s="481"/>
      <c r="E45" s="481"/>
      <c r="F45" s="481"/>
      <c r="G45" s="481"/>
    </row>
    <row r="46" spans="1:7" ht="14.25" customHeight="1" x14ac:dyDescent="0.2">
      <c r="A46" s="481"/>
      <c r="B46" s="481"/>
      <c r="C46" s="481"/>
      <c r="D46" s="481"/>
      <c r="E46" s="481"/>
      <c r="F46" s="481"/>
      <c r="G46" s="481"/>
    </row>
    <row r="47" spans="1:7" ht="14.25" customHeight="1" x14ac:dyDescent="0.2">
      <c r="A47" s="481"/>
      <c r="B47" s="481"/>
      <c r="C47" s="481"/>
      <c r="D47" s="481"/>
      <c r="E47" s="481"/>
      <c r="F47" s="481"/>
      <c r="G47" s="481"/>
    </row>
    <row r="48" spans="1:7" ht="14.25" customHeight="1" x14ac:dyDescent="0.2">
      <c r="A48" s="481"/>
      <c r="B48" s="481"/>
      <c r="C48" s="481"/>
      <c r="D48" s="481"/>
      <c r="E48" s="481"/>
      <c r="F48" s="481"/>
      <c r="G48" s="481"/>
    </row>
    <row r="49" spans="1:8" ht="14.25" customHeight="1" x14ac:dyDescent="0.2">
      <c r="A49" s="481"/>
      <c r="B49" s="481"/>
      <c r="C49" s="481"/>
      <c r="D49" s="481"/>
      <c r="E49" s="481"/>
      <c r="F49" s="481"/>
      <c r="G49" s="481"/>
    </row>
    <row r="50" spans="1:8" ht="42" customHeight="1" x14ac:dyDescent="0.2">
      <c r="A50" s="481"/>
      <c r="B50" s="481"/>
      <c r="C50" s="481"/>
      <c r="D50" s="481"/>
      <c r="E50" s="481"/>
      <c r="F50" s="481"/>
      <c r="G50" s="481"/>
    </row>
    <row r="51" spans="1:8" ht="14.25" customHeight="1" x14ac:dyDescent="0.25">
      <c r="A51" s="172"/>
      <c r="B51" s="146"/>
      <c r="C51" s="146"/>
      <c r="D51" s="146"/>
      <c r="E51" s="146"/>
      <c r="F51" s="146"/>
      <c r="G51" s="146"/>
    </row>
    <row r="52" spans="1:8" ht="17.25" customHeight="1" thickBot="1" x14ac:dyDescent="0.3">
      <c r="A52" s="55" t="s">
        <v>110</v>
      </c>
      <c r="B52" s="56"/>
      <c r="C52" s="57"/>
      <c r="D52" s="58"/>
      <c r="E52" s="58"/>
      <c r="F52" s="423">
        <f>SUM(F53)</f>
        <v>60</v>
      </c>
      <c r="G52" s="423"/>
      <c r="H52" s="2"/>
    </row>
    <row r="53" spans="1:8" ht="14.25" customHeight="1" thickTop="1" x14ac:dyDescent="0.25">
      <c r="A53" s="52" t="s">
        <v>205</v>
      </c>
      <c r="B53" s="75"/>
      <c r="C53" s="75"/>
      <c r="D53" s="75"/>
      <c r="E53" s="75"/>
      <c r="F53" s="413">
        <v>60</v>
      </c>
      <c r="G53" s="414"/>
    </row>
    <row r="54" spans="1:8" ht="14.25" customHeight="1" x14ac:dyDescent="0.2">
      <c r="A54" s="415" t="s">
        <v>231</v>
      </c>
      <c r="B54" s="440"/>
      <c r="C54" s="440"/>
      <c r="D54" s="440"/>
      <c r="E54" s="440"/>
      <c r="F54" s="440"/>
      <c r="G54" s="440"/>
    </row>
    <row r="55" spans="1:8" ht="14.25" customHeight="1" x14ac:dyDescent="0.2">
      <c r="A55" s="440"/>
      <c r="B55" s="440"/>
      <c r="C55" s="440"/>
      <c r="D55" s="440"/>
      <c r="E55" s="440"/>
      <c r="F55" s="440"/>
      <c r="G55" s="440"/>
    </row>
    <row r="56" spans="1:8" ht="12.75" customHeight="1" x14ac:dyDescent="0.25">
      <c r="A56" s="52"/>
      <c r="B56" s="75"/>
      <c r="C56" s="75"/>
      <c r="D56" s="75"/>
      <c r="E56" s="75"/>
      <c r="F56" s="75"/>
      <c r="G56" s="75"/>
    </row>
    <row r="57" spans="1:8" ht="17.25" customHeight="1" thickBot="1" x14ac:dyDescent="0.3">
      <c r="A57" s="55" t="s">
        <v>111</v>
      </c>
      <c r="B57" s="56"/>
      <c r="C57" s="57"/>
      <c r="D57" s="58"/>
      <c r="E57" s="58"/>
      <c r="F57" s="423">
        <f>SUM(F58)</f>
        <v>100</v>
      </c>
      <c r="G57" s="423"/>
      <c r="H57" s="2"/>
    </row>
    <row r="58" spans="1:8" ht="15.75" thickTop="1" x14ac:dyDescent="0.25">
      <c r="A58" s="52" t="s">
        <v>14</v>
      </c>
      <c r="B58" s="75"/>
      <c r="C58" s="75"/>
      <c r="D58" s="75"/>
      <c r="E58" s="75"/>
      <c r="F58" s="413">
        <v>100</v>
      </c>
      <c r="G58" s="414"/>
    </row>
    <row r="59" spans="1:8" ht="14.25" customHeight="1" x14ac:dyDescent="0.25">
      <c r="A59" s="460" t="s">
        <v>264</v>
      </c>
      <c r="B59" s="460"/>
      <c r="C59" s="460"/>
      <c r="D59" s="460"/>
      <c r="E59" s="460"/>
      <c r="F59" s="455"/>
      <c r="G59" s="456"/>
    </row>
    <row r="60" spans="1:8" x14ac:dyDescent="0.2">
      <c r="A60" s="415" t="s">
        <v>419</v>
      </c>
      <c r="B60" s="440"/>
      <c r="C60" s="440"/>
      <c r="D60" s="440"/>
      <c r="E60" s="440"/>
      <c r="F60" s="440"/>
      <c r="G60" s="440"/>
    </row>
    <row r="61" spans="1:8" x14ac:dyDescent="0.2">
      <c r="A61" s="440"/>
      <c r="B61" s="440"/>
      <c r="C61" s="440"/>
      <c r="D61" s="440"/>
      <c r="E61" s="440"/>
      <c r="F61" s="440"/>
      <c r="G61" s="440"/>
    </row>
    <row r="62" spans="1:8" ht="15.75" customHeight="1" x14ac:dyDescent="0.2">
      <c r="A62" s="440"/>
      <c r="B62" s="440"/>
      <c r="C62" s="440"/>
      <c r="D62" s="440"/>
      <c r="E62" s="440"/>
      <c r="F62" s="440"/>
      <c r="G62" s="440"/>
    </row>
    <row r="63" spans="1:8" ht="15.75" customHeight="1" x14ac:dyDescent="0.2">
      <c r="A63" s="260"/>
      <c r="B63" s="260"/>
      <c r="C63" s="260"/>
      <c r="D63" s="260"/>
      <c r="E63" s="260"/>
      <c r="F63" s="260"/>
      <c r="G63" s="260"/>
    </row>
    <row r="64" spans="1:8" ht="15.75" hidden="1" customHeight="1" x14ac:dyDescent="0.2">
      <c r="A64" s="260"/>
      <c r="B64" s="260"/>
      <c r="C64" s="260"/>
      <c r="D64" s="260"/>
      <c r="E64" s="260"/>
      <c r="F64" s="260"/>
      <c r="G64" s="260"/>
    </row>
    <row r="65" spans="1:8" ht="15.75" hidden="1" customHeight="1" x14ac:dyDescent="0.2">
      <c r="A65" s="260"/>
      <c r="B65" s="260"/>
      <c r="C65" s="260"/>
      <c r="D65" s="260"/>
      <c r="E65" s="260"/>
      <c r="F65" s="260"/>
      <c r="G65" s="260"/>
    </row>
    <row r="66" spans="1:8" ht="13.5" hidden="1" customHeight="1" x14ac:dyDescent="0.25">
      <c r="A66" s="75"/>
      <c r="B66" s="75"/>
      <c r="C66" s="75"/>
      <c r="D66" s="75"/>
      <c r="E66" s="75"/>
      <c r="F66" s="75"/>
      <c r="G66" s="75"/>
    </row>
    <row r="67" spans="1:8" ht="13.5" hidden="1" customHeight="1" x14ac:dyDescent="0.25">
      <c r="A67" s="258"/>
      <c r="B67" s="258"/>
      <c r="C67" s="258"/>
      <c r="D67" s="258"/>
      <c r="E67" s="258"/>
      <c r="F67" s="258"/>
      <c r="G67" s="258"/>
    </row>
    <row r="68" spans="1:8" ht="13.5" hidden="1" customHeight="1" x14ac:dyDescent="0.25">
      <c r="A68" s="255"/>
      <c r="B68" s="255"/>
      <c r="C68" s="255"/>
      <c r="D68" s="255"/>
      <c r="E68" s="255"/>
      <c r="F68" s="255"/>
      <c r="G68" s="255"/>
    </row>
    <row r="69" spans="1:8" ht="13.5" hidden="1" customHeight="1" x14ac:dyDescent="0.25">
      <c r="A69" s="255"/>
      <c r="B69" s="255"/>
      <c r="C69" s="255"/>
      <c r="D69" s="255"/>
      <c r="E69" s="255"/>
      <c r="F69" s="255"/>
      <c r="G69" s="255"/>
    </row>
    <row r="70" spans="1:8" ht="17.25" customHeight="1" thickBot="1" x14ac:dyDescent="0.3">
      <c r="A70" s="55" t="s">
        <v>420</v>
      </c>
      <c r="B70" s="56"/>
      <c r="C70" s="57"/>
      <c r="D70" s="58"/>
      <c r="E70" s="58"/>
      <c r="F70" s="423">
        <f>SUM(F71)</f>
        <v>3000</v>
      </c>
      <c r="G70" s="423"/>
      <c r="H70" s="2"/>
    </row>
    <row r="71" spans="1:8" ht="15.75" thickTop="1" x14ac:dyDescent="0.25">
      <c r="A71" s="52" t="s">
        <v>45</v>
      </c>
      <c r="B71" s="255"/>
      <c r="C71" s="255"/>
      <c r="D71" s="255"/>
      <c r="E71" s="255"/>
      <c r="F71" s="413">
        <v>3000</v>
      </c>
      <c r="G71" s="414"/>
    </row>
    <row r="72" spans="1:8" ht="14.25" customHeight="1" x14ac:dyDescent="0.2">
      <c r="A72" s="415" t="s">
        <v>792</v>
      </c>
      <c r="B72" s="415"/>
      <c r="C72" s="415"/>
      <c r="D72" s="415"/>
      <c r="E72" s="415"/>
      <c r="F72" s="415"/>
      <c r="G72" s="415"/>
    </row>
    <row r="73" spans="1:8" ht="14.25" customHeight="1" x14ac:dyDescent="0.2">
      <c r="A73" s="415"/>
      <c r="B73" s="415"/>
      <c r="C73" s="415"/>
      <c r="D73" s="415"/>
      <c r="E73" s="415"/>
      <c r="F73" s="415"/>
      <c r="G73" s="415"/>
    </row>
    <row r="74" spans="1:8" ht="15.75" customHeight="1" x14ac:dyDescent="0.2">
      <c r="A74" s="415"/>
      <c r="B74" s="415"/>
      <c r="C74" s="415"/>
      <c r="D74" s="415"/>
      <c r="E74" s="415"/>
      <c r="F74" s="415"/>
      <c r="G74" s="415"/>
    </row>
    <row r="75" spans="1:8" ht="13.5" customHeight="1" x14ac:dyDescent="0.2">
      <c r="A75" s="415"/>
      <c r="B75" s="415"/>
      <c r="C75" s="415"/>
      <c r="D75" s="415"/>
      <c r="E75" s="415"/>
      <c r="F75" s="415"/>
      <c r="G75" s="415"/>
    </row>
    <row r="76" spans="1:8" ht="13.5" customHeight="1" x14ac:dyDescent="0.2">
      <c r="A76" s="415"/>
      <c r="B76" s="415"/>
      <c r="C76" s="415"/>
      <c r="D76" s="415"/>
      <c r="E76" s="415"/>
      <c r="F76" s="415"/>
      <c r="G76" s="415"/>
    </row>
    <row r="77" spans="1:8" ht="13.5" customHeight="1" x14ac:dyDescent="0.2">
      <c r="A77" s="415"/>
      <c r="B77" s="415"/>
      <c r="C77" s="415"/>
      <c r="D77" s="415"/>
      <c r="E77" s="415"/>
      <c r="F77" s="415"/>
      <c r="G77" s="415"/>
    </row>
    <row r="78" spans="1:8" ht="13.5" customHeight="1" x14ac:dyDescent="0.2">
      <c r="A78" s="415"/>
      <c r="B78" s="415"/>
      <c r="C78" s="415"/>
      <c r="D78" s="415"/>
      <c r="E78" s="415"/>
      <c r="F78" s="415"/>
      <c r="G78" s="415"/>
    </row>
    <row r="79" spans="1:8" ht="19.5" customHeight="1" x14ac:dyDescent="0.2">
      <c r="A79" s="415"/>
      <c r="B79" s="415"/>
      <c r="C79" s="415"/>
      <c r="D79" s="415"/>
      <c r="E79" s="415"/>
      <c r="F79" s="415"/>
      <c r="G79" s="415"/>
    </row>
    <row r="80" spans="1:8" ht="12" customHeight="1" x14ac:dyDescent="0.2">
      <c r="A80" s="415"/>
      <c r="B80" s="415"/>
      <c r="C80" s="415"/>
      <c r="D80" s="415"/>
      <c r="E80" s="415"/>
      <c r="F80" s="415"/>
      <c r="G80" s="415"/>
    </row>
    <row r="81" spans="1:8" ht="17.25" customHeight="1" thickBot="1" x14ac:dyDescent="0.3">
      <c r="A81" s="55" t="s">
        <v>112</v>
      </c>
      <c r="B81" s="56"/>
      <c r="C81" s="57"/>
      <c r="D81" s="58"/>
      <c r="E81" s="58"/>
      <c r="F81" s="423">
        <f>SUM(F82,F86)</f>
        <v>80</v>
      </c>
      <c r="G81" s="423"/>
      <c r="H81" s="2"/>
    </row>
    <row r="82" spans="1:8" ht="15.75" thickTop="1" x14ac:dyDescent="0.25">
      <c r="A82" s="52" t="s">
        <v>14</v>
      </c>
      <c r="B82" s="75"/>
      <c r="C82" s="75"/>
      <c r="D82" s="75"/>
      <c r="E82" s="75"/>
      <c r="F82" s="413">
        <v>50</v>
      </c>
      <c r="G82" s="414"/>
    </row>
    <row r="83" spans="1:8" x14ac:dyDescent="0.2">
      <c r="A83" s="415" t="s">
        <v>145</v>
      </c>
      <c r="B83" s="440"/>
      <c r="C83" s="440"/>
      <c r="D83" s="440"/>
      <c r="E83" s="440"/>
      <c r="F83" s="440"/>
      <c r="G83" s="440"/>
    </row>
    <row r="84" spans="1:8" x14ac:dyDescent="0.2">
      <c r="A84" s="440"/>
      <c r="B84" s="440"/>
      <c r="C84" s="440"/>
      <c r="D84" s="440"/>
      <c r="E84" s="440"/>
      <c r="F84" s="440"/>
      <c r="G84" s="440"/>
    </row>
    <row r="85" spans="1:8" ht="15" x14ac:dyDescent="0.25">
      <c r="A85" s="186"/>
      <c r="B85" s="186"/>
      <c r="C85" s="186"/>
      <c r="D85" s="186"/>
      <c r="E85" s="186"/>
      <c r="F85" s="186"/>
      <c r="G85" s="186"/>
    </row>
    <row r="86" spans="1:8" ht="15" x14ac:dyDescent="0.25">
      <c r="A86" s="52" t="s">
        <v>16</v>
      </c>
      <c r="B86" s="186"/>
      <c r="C86" s="186"/>
      <c r="D86" s="186"/>
      <c r="E86" s="186"/>
      <c r="F86" s="413">
        <v>30</v>
      </c>
      <c r="G86" s="414"/>
    </row>
    <row r="87" spans="1:8" ht="15" customHeight="1" x14ac:dyDescent="0.2">
      <c r="A87" s="415" t="s">
        <v>421</v>
      </c>
      <c r="B87" s="415"/>
      <c r="C87" s="415"/>
      <c r="D87" s="415"/>
      <c r="E87" s="415"/>
      <c r="F87" s="415"/>
      <c r="G87" s="415"/>
    </row>
    <row r="88" spans="1:8" ht="14.25" customHeight="1" x14ac:dyDescent="0.25">
      <c r="A88" s="52"/>
      <c r="B88" s="75"/>
      <c r="C88" s="75"/>
      <c r="D88" s="75"/>
      <c r="E88" s="75"/>
      <c r="F88" s="75"/>
      <c r="G88" s="75"/>
    </row>
    <row r="89" spans="1:8" ht="17.25" customHeight="1" thickBot="1" x14ac:dyDescent="0.3">
      <c r="A89" s="55" t="s">
        <v>113</v>
      </c>
      <c r="B89" s="56"/>
      <c r="C89" s="57"/>
      <c r="D89" s="58"/>
      <c r="E89" s="58"/>
      <c r="F89" s="423">
        <f>SUM(F91,F111)</f>
        <v>750</v>
      </c>
      <c r="G89" s="423"/>
      <c r="H89" s="2"/>
    </row>
    <row r="90" spans="1:8" ht="15.75" thickTop="1" x14ac:dyDescent="0.25">
      <c r="A90" s="52" t="s">
        <v>16</v>
      </c>
      <c r="B90" s="75"/>
      <c r="C90" s="75"/>
      <c r="D90" s="75"/>
      <c r="E90" s="75"/>
      <c r="F90" s="47"/>
    </row>
    <row r="91" spans="1:8" ht="15" x14ac:dyDescent="0.25">
      <c r="A91" s="349" t="s">
        <v>688</v>
      </c>
      <c r="B91" s="348"/>
      <c r="C91" s="348"/>
      <c r="D91" s="348"/>
      <c r="E91" s="348"/>
      <c r="F91" s="455">
        <v>700</v>
      </c>
      <c r="G91" s="456"/>
    </row>
    <row r="92" spans="1:8" x14ac:dyDescent="0.2">
      <c r="A92" s="415" t="s">
        <v>762</v>
      </c>
      <c r="B92" s="440"/>
      <c r="C92" s="440"/>
      <c r="D92" s="440"/>
      <c r="E92" s="440"/>
      <c r="F92" s="440"/>
      <c r="G92" s="440"/>
    </row>
    <row r="93" spans="1:8" x14ac:dyDescent="0.2">
      <c r="A93" s="440"/>
      <c r="B93" s="440"/>
      <c r="C93" s="440"/>
      <c r="D93" s="440"/>
      <c r="E93" s="440"/>
      <c r="F93" s="440"/>
      <c r="G93" s="440"/>
    </row>
    <row r="94" spans="1:8" x14ac:dyDescent="0.2">
      <c r="A94" s="440"/>
      <c r="B94" s="440"/>
      <c r="C94" s="440"/>
      <c r="D94" s="440"/>
      <c r="E94" s="440"/>
      <c r="F94" s="440"/>
      <c r="G94" s="440"/>
    </row>
    <row r="95" spans="1:8" x14ac:dyDescent="0.2">
      <c r="A95" s="440"/>
      <c r="B95" s="440"/>
      <c r="C95" s="440"/>
      <c r="D95" s="440"/>
      <c r="E95" s="440"/>
      <c r="F95" s="440"/>
      <c r="G95" s="440"/>
    </row>
    <row r="96" spans="1:8" ht="30.75" customHeight="1" x14ac:dyDescent="0.2">
      <c r="A96" s="440"/>
      <c r="B96" s="440"/>
      <c r="C96" s="440"/>
      <c r="D96" s="440"/>
      <c r="E96" s="440"/>
      <c r="F96" s="440"/>
      <c r="G96" s="440"/>
    </row>
    <row r="97" spans="1:7" ht="7.5" customHeight="1" x14ac:dyDescent="0.2">
      <c r="A97" s="70"/>
      <c r="B97" s="70"/>
      <c r="C97" s="70"/>
      <c r="D97" s="70"/>
      <c r="E97" s="70"/>
      <c r="F97" s="70"/>
      <c r="G97" s="70"/>
    </row>
    <row r="98" spans="1:7" ht="14.25" customHeight="1" x14ac:dyDescent="0.2">
      <c r="A98" s="415" t="s">
        <v>763</v>
      </c>
      <c r="B98" s="415"/>
      <c r="C98" s="415"/>
      <c r="D98" s="415"/>
      <c r="E98" s="415"/>
      <c r="F98" s="415"/>
      <c r="G98" s="415"/>
    </row>
    <row r="99" spans="1:7" ht="14.25" customHeight="1" x14ac:dyDescent="0.2">
      <c r="A99" s="415"/>
      <c r="B99" s="415"/>
      <c r="C99" s="415"/>
      <c r="D99" s="415"/>
      <c r="E99" s="415"/>
      <c r="F99" s="415"/>
      <c r="G99" s="415"/>
    </row>
    <row r="100" spans="1:7" ht="14.25" customHeight="1" x14ac:dyDescent="0.2">
      <c r="A100" s="415"/>
      <c r="B100" s="415"/>
      <c r="C100" s="415"/>
      <c r="D100" s="415"/>
      <c r="E100" s="415"/>
      <c r="F100" s="415"/>
      <c r="G100" s="415"/>
    </row>
    <row r="101" spans="1:7" ht="14.25" customHeight="1" x14ac:dyDescent="0.2">
      <c r="A101" s="415"/>
      <c r="B101" s="415"/>
      <c r="C101" s="415"/>
      <c r="D101" s="415"/>
      <c r="E101" s="415"/>
      <c r="F101" s="415"/>
      <c r="G101" s="415"/>
    </row>
    <row r="102" spans="1:7" ht="14.25" customHeight="1" x14ac:dyDescent="0.2">
      <c r="A102" s="415"/>
      <c r="B102" s="415"/>
      <c r="C102" s="415"/>
      <c r="D102" s="415"/>
      <c r="E102" s="415"/>
      <c r="F102" s="415"/>
      <c r="G102" s="415"/>
    </row>
    <row r="103" spans="1:7" ht="14.25" customHeight="1" x14ac:dyDescent="0.2">
      <c r="A103" s="415"/>
      <c r="B103" s="415"/>
      <c r="C103" s="415"/>
      <c r="D103" s="415"/>
      <c r="E103" s="415"/>
      <c r="F103" s="415"/>
      <c r="G103" s="415"/>
    </row>
    <row r="104" spans="1:7" ht="14.25" customHeight="1" x14ac:dyDescent="0.2">
      <c r="A104" s="415"/>
      <c r="B104" s="415"/>
      <c r="C104" s="415"/>
      <c r="D104" s="415"/>
      <c r="E104" s="415"/>
      <c r="F104" s="415"/>
      <c r="G104" s="415"/>
    </row>
    <row r="105" spans="1:7" ht="14.25" customHeight="1" x14ac:dyDescent="0.2">
      <c r="A105" s="415"/>
      <c r="B105" s="415"/>
      <c r="C105" s="415"/>
      <c r="D105" s="415"/>
      <c r="E105" s="415"/>
      <c r="F105" s="415"/>
      <c r="G105" s="415"/>
    </row>
    <row r="106" spans="1:7" ht="14.25" customHeight="1" x14ac:dyDescent="0.2">
      <c r="A106" s="415"/>
      <c r="B106" s="415"/>
      <c r="C106" s="415"/>
      <c r="D106" s="415"/>
      <c r="E106" s="415"/>
      <c r="F106" s="415"/>
      <c r="G106" s="415"/>
    </row>
    <row r="107" spans="1:7" ht="14.25" customHeight="1" x14ac:dyDescent="0.2">
      <c r="A107" s="415"/>
      <c r="B107" s="415"/>
      <c r="C107" s="415"/>
      <c r="D107" s="415"/>
      <c r="E107" s="415"/>
      <c r="F107" s="415"/>
      <c r="G107" s="415"/>
    </row>
    <row r="108" spans="1:7" ht="18" customHeight="1" x14ac:dyDescent="0.2">
      <c r="A108" s="415"/>
      <c r="B108" s="415"/>
      <c r="C108" s="415"/>
      <c r="D108" s="415"/>
      <c r="E108" s="415"/>
      <c r="F108" s="415"/>
      <c r="G108" s="415"/>
    </row>
    <row r="109" spans="1:7" ht="42" customHeight="1" x14ac:dyDescent="0.2">
      <c r="A109" s="415"/>
      <c r="B109" s="415"/>
      <c r="C109" s="415"/>
      <c r="D109" s="415"/>
      <c r="E109" s="415"/>
      <c r="F109" s="415"/>
      <c r="G109" s="415"/>
    </row>
    <row r="110" spans="1:7" ht="15" x14ac:dyDescent="0.25">
      <c r="A110" s="52"/>
      <c r="B110" s="75"/>
      <c r="C110" s="75"/>
      <c r="D110" s="75"/>
      <c r="E110" s="75"/>
      <c r="F110" s="75"/>
      <c r="G110" s="75"/>
    </row>
    <row r="111" spans="1:7" ht="15" x14ac:dyDescent="0.25">
      <c r="A111" s="349" t="s">
        <v>689</v>
      </c>
      <c r="B111" s="348"/>
      <c r="C111" s="348"/>
      <c r="D111" s="348"/>
      <c r="E111" s="348"/>
      <c r="F111" s="455">
        <v>50</v>
      </c>
      <c r="G111" s="456"/>
    </row>
    <row r="112" spans="1:7" ht="15" x14ac:dyDescent="0.25">
      <c r="A112" s="52"/>
      <c r="B112" s="348"/>
      <c r="C112" s="348"/>
      <c r="D112" s="348"/>
      <c r="E112" s="348"/>
      <c r="F112" s="348"/>
      <c r="G112" s="348"/>
    </row>
    <row r="113" spans="1:8" ht="17.25" customHeight="1" thickBot="1" x14ac:dyDescent="0.3">
      <c r="A113" s="55" t="s">
        <v>114</v>
      </c>
      <c r="B113" s="56"/>
      <c r="C113" s="57"/>
      <c r="D113" s="58"/>
      <c r="E113" s="58"/>
      <c r="F113" s="423">
        <f>SUM(F118,F114)</f>
        <v>150</v>
      </c>
      <c r="G113" s="423"/>
      <c r="H113" s="2"/>
    </row>
    <row r="114" spans="1:8" ht="15.75" thickTop="1" x14ac:dyDescent="0.25">
      <c r="A114" s="52" t="s">
        <v>14</v>
      </c>
      <c r="B114" s="75"/>
      <c r="C114" s="75"/>
      <c r="D114" s="75"/>
      <c r="E114" s="75"/>
      <c r="F114" s="413">
        <v>50</v>
      </c>
      <c r="G114" s="414"/>
    </row>
    <row r="115" spans="1:8" x14ac:dyDescent="0.2">
      <c r="A115" s="415" t="s">
        <v>193</v>
      </c>
      <c r="B115" s="440"/>
      <c r="C115" s="440"/>
      <c r="D115" s="440"/>
      <c r="E115" s="440"/>
      <c r="F115" s="440"/>
      <c r="G115" s="440"/>
    </row>
    <row r="116" spans="1:8" x14ac:dyDescent="0.2">
      <c r="A116" s="440"/>
      <c r="B116" s="440"/>
      <c r="C116" s="440"/>
      <c r="D116" s="440"/>
      <c r="E116" s="440"/>
      <c r="F116" s="440"/>
      <c r="G116" s="440"/>
    </row>
    <row r="117" spans="1:8" ht="10.5" customHeight="1" x14ac:dyDescent="0.2">
      <c r="A117" s="70"/>
      <c r="B117" s="70"/>
      <c r="C117" s="70"/>
      <c r="D117" s="70"/>
      <c r="E117" s="70"/>
      <c r="F117" s="70"/>
      <c r="G117" s="70"/>
    </row>
    <row r="118" spans="1:8" ht="15" x14ac:dyDescent="0.25">
      <c r="A118" s="52" t="s">
        <v>218</v>
      </c>
      <c r="B118" s="75"/>
      <c r="C118" s="75"/>
      <c r="D118" s="75"/>
      <c r="E118" s="75"/>
      <c r="F118" s="413">
        <v>100</v>
      </c>
      <c r="G118" s="414"/>
    </row>
    <row r="119" spans="1:8" ht="14.25" customHeight="1" x14ac:dyDescent="0.2">
      <c r="A119" s="415" t="s">
        <v>369</v>
      </c>
      <c r="B119" s="415"/>
      <c r="C119" s="415"/>
      <c r="D119" s="415"/>
      <c r="E119" s="415"/>
      <c r="F119" s="415"/>
      <c r="G119" s="415"/>
    </row>
    <row r="120" spans="1:8" ht="14.25" customHeight="1" x14ac:dyDescent="0.2">
      <c r="A120" s="415"/>
      <c r="B120" s="415"/>
      <c r="C120" s="415"/>
      <c r="D120" s="415"/>
      <c r="E120" s="415"/>
      <c r="F120" s="415"/>
      <c r="G120" s="415"/>
    </row>
    <row r="121" spans="1:8" ht="30.75" customHeight="1" x14ac:dyDescent="0.2">
      <c r="A121" s="415"/>
      <c r="B121" s="415"/>
      <c r="C121" s="415"/>
      <c r="D121" s="415"/>
      <c r="E121" s="415"/>
      <c r="F121" s="415"/>
      <c r="G121" s="415"/>
    </row>
    <row r="122" spans="1:8" ht="15" x14ac:dyDescent="0.2">
      <c r="A122" s="70"/>
      <c r="B122" s="70"/>
      <c r="C122" s="70"/>
      <c r="D122" s="70"/>
      <c r="E122" s="70"/>
      <c r="F122" s="70"/>
      <c r="G122" s="70"/>
    </row>
    <row r="123" spans="1:8" ht="17.25" customHeight="1" thickBot="1" x14ac:dyDescent="0.3">
      <c r="A123" s="55" t="s">
        <v>115</v>
      </c>
      <c r="B123" s="56"/>
      <c r="C123" s="57"/>
      <c r="D123" s="58"/>
      <c r="E123" s="58"/>
      <c r="F123" s="423">
        <f>SUM(F124,F130)</f>
        <v>3950</v>
      </c>
      <c r="G123" s="423"/>
      <c r="H123" s="2"/>
    </row>
    <row r="124" spans="1:8" ht="15.75" thickTop="1" x14ac:dyDescent="0.25">
      <c r="A124" s="52" t="s">
        <v>14</v>
      </c>
      <c r="B124" s="75"/>
      <c r="C124" s="75"/>
      <c r="D124" s="75"/>
      <c r="E124" s="75"/>
      <c r="F124" s="413">
        <v>450</v>
      </c>
      <c r="G124" s="414"/>
    </row>
    <row r="125" spans="1:8" ht="14.25" customHeight="1" x14ac:dyDescent="0.2">
      <c r="A125" s="400" t="s">
        <v>422</v>
      </c>
      <c r="B125" s="400"/>
      <c r="C125" s="400"/>
      <c r="D125" s="400"/>
      <c r="E125" s="400"/>
      <c r="F125" s="400"/>
      <c r="G125" s="400"/>
    </row>
    <row r="126" spans="1:8" ht="14.25" customHeight="1" x14ac:dyDescent="0.2">
      <c r="A126" s="400"/>
      <c r="B126" s="400"/>
      <c r="C126" s="400"/>
      <c r="D126" s="400"/>
      <c r="E126" s="400"/>
      <c r="F126" s="400"/>
      <c r="G126" s="400"/>
    </row>
    <row r="127" spans="1:8" ht="14.25" customHeight="1" x14ac:dyDescent="0.2">
      <c r="A127" s="400"/>
      <c r="B127" s="400"/>
      <c r="C127" s="400"/>
      <c r="D127" s="400"/>
      <c r="E127" s="400"/>
      <c r="F127" s="400"/>
      <c r="G127" s="400"/>
    </row>
    <row r="128" spans="1:8" ht="27.75" customHeight="1" x14ac:dyDescent="0.2">
      <c r="A128" s="400"/>
      <c r="B128" s="400"/>
      <c r="C128" s="400"/>
      <c r="D128" s="400"/>
      <c r="E128" s="400"/>
      <c r="F128" s="400"/>
      <c r="G128" s="400"/>
    </row>
    <row r="129" spans="1:8" ht="15" x14ac:dyDescent="0.25">
      <c r="A129" s="75"/>
      <c r="B129" s="75"/>
      <c r="C129" s="75"/>
      <c r="D129" s="75"/>
      <c r="E129" s="75"/>
      <c r="F129" s="75"/>
      <c r="G129" s="75"/>
    </row>
    <row r="130" spans="1:8" ht="15" x14ac:dyDescent="0.25">
      <c r="A130" s="52" t="s">
        <v>16</v>
      </c>
      <c r="F130" s="413">
        <f>SUM(F131)</f>
        <v>3500</v>
      </c>
      <c r="G130" s="414"/>
    </row>
    <row r="131" spans="1:8" ht="15" x14ac:dyDescent="0.25">
      <c r="A131" s="74" t="s">
        <v>360</v>
      </c>
      <c r="F131" s="455">
        <v>3500</v>
      </c>
      <c r="G131" s="456"/>
    </row>
    <row r="132" spans="1:8" ht="14.25" customHeight="1" x14ac:dyDescent="0.2">
      <c r="A132" s="400" t="s">
        <v>821</v>
      </c>
      <c r="B132" s="400"/>
      <c r="C132" s="400"/>
      <c r="D132" s="400"/>
      <c r="E132" s="400"/>
      <c r="F132" s="400"/>
      <c r="G132" s="400"/>
    </row>
    <row r="133" spans="1:8" ht="23.25" customHeight="1" x14ac:dyDescent="0.2">
      <c r="A133" s="400"/>
      <c r="B133" s="400"/>
      <c r="C133" s="400"/>
      <c r="D133" s="400"/>
      <c r="E133" s="400"/>
      <c r="F133" s="400"/>
      <c r="G133" s="400"/>
    </row>
    <row r="134" spans="1:8" ht="18.75" customHeight="1" x14ac:dyDescent="0.2">
      <c r="A134" s="400"/>
      <c r="B134" s="400"/>
      <c r="C134" s="400"/>
      <c r="D134" s="400"/>
      <c r="E134" s="400"/>
      <c r="F134" s="400"/>
      <c r="G134" s="400"/>
    </row>
    <row r="135" spans="1:8" ht="15" x14ac:dyDescent="0.25">
      <c r="A135" s="228"/>
      <c r="B135" s="228"/>
      <c r="C135" s="228"/>
      <c r="D135" s="228"/>
      <c r="E135" s="228"/>
      <c r="F135" s="228"/>
      <c r="G135" s="228"/>
    </row>
    <row r="136" spans="1:8" ht="17.25" customHeight="1" thickBot="1" x14ac:dyDescent="0.3">
      <c r="A136" s="55" t="s">
        <v>116</v>
      </c>
      <c r="B136" s="56"/>
      <c r="C136" s="57"/>
      <c r="D136" s="58"/>
      <c r="E136" s="58"/>
      <c r="F136" s="423">
        <f>SUM(F137)</f>
        <v>570</v>
      </c>
      <c r="G136" s="423"/>
      <c r="H136" s="2"/>
    </row>
    <row r="137" spans="1:8" ht="15.75" thickTop="1" x14ac:dyDescent="0.25">
      <c r="A137" s="52" t="s">
        <v>16</v>
      </c>
      <c r="F137" s="413">
        <f>670-100</f>
        <v>570</v>
      </c>
      <c r="G137" s="414"/>
    </row>
    <row r="138" spans="1:8" ht="15" x14ac:dyDescent="0.25">
      <c r="A138" s="412" t="s">
        <v>232</v>
      </c>
      <c r="B138" s="412"/>
      <c r="C138" s="412"/>
      <c r="D138" s="412"/>
      <c r="E138" s="412"/>
      <c r="F138" s="455"/>
      <c r="G138" s="456"/>
    </row>
    <row r="139" spans="1:8" ht="15" x14ac:dyDescent="0.25">
      <c r="A139" s="412"/>
      <c r="B139" s="412"/>
      <c r="C139" s="412"/>
      <c r="D139" s="412"/>
      <c r="E139" s="412"/>
      <c r="F139" s="67"/>
      <c r="G139" s="68"/>
    </row>
    <row r="140" spans="1:8" ht="15" customHeight="1" x14ac:dyDescent="0.2">
      <c r="A140" s="415" t="s">
        <v>423</v>
      </c>
      <c r="B140" s="415"/>
      <c r="C140" s="415"/>
      <c r="D140" s="415"/>
      <c r="E140" s="415"/>
      <c r="F140" s="415"/>
      <c r="G140" s="415"/>
    </row>
    <row r="141" spans="1:8" ht="15" customHeight="1" x14ac:dyDescent="0.2">
      <c r="A141" s="415"/>
      <c r="B141" s="415"/>
      <c r="C141" s="415"/>
      <c r="D141" s="415"/>
      <c r="E141" s="415"/>
      <c r="F141" s="415"/>
      <c r="G141" s="415"/>
    </row>
    <row r="142" spans="1:8" ht="15" customHeight="1" x14ac:dyDescent="0.2">
      <c r="A142" s="415"/>
      <c r="B142" s="415"/>
      <c r="C142" s="415"/>
      <c r="D142" s="415"/>
      <c r="E142" s="415"/>
      <c r="F142" s="415"/>
      <c r="G142" s="415"/>
    </row>
    <row r="143" spans="1:8" ht="15" customHeight="1" x14ac:dyDescent="0.2">
      <c r="A143" s="257"/>
      <c r="B143" s="257"/>
      <c r="C143" s="257"/>
      <c r="D143" s="257"/>
      <c r="E143" s="257"/>
      <c r="F143" s="257"/>
      <c r="G143" s="257"/>
    </row>
    <row r="144" spans="1:8" ht="29.25" customHeight="1" x14ac:dyDescent="0.2">
      <c r="A144" s="415" t="s">
        <v>424</v>
      </c>
      <c r="B144" s="415"/>
      <c r="C144" s="415"/>
      <c r="D144" s="415"/>
      <c r="E144" s="415"/>
      <c r="F144" s="415"/>
      <c r="G144" s="415"/>
    </row>
    <row r="145" spans="1:7" ht="13.5" customHeight="1" x14ac:dyDescent="0.2">
      <c r="A145" s="353"/>
      <c r="B145" s="353"/>
      <c r="C145" s="353"/>
      <c r="D145" s="353"/>
      <c r="E145" s="353"/>
      <c r="F145" s="353"/>
      <c r="G145" s="353"/>
    </row>
    <row r="146" spans="1:7" ht="14.25" customHeight="1" x14ac:dyDescent="0.2">
      <c r="A146" s="415" t="s">
        <v>425</v>
      </c>
      <c r="B146" s="415"/>
      <c r="C146" s="415"/>
      <c r="D146" s="415"/>
      <c r="E146" s="415"/>
      <c r="F146" s="415"/>
      <c r="G146" s="415"/>
    </row>
    <row r="147" spans="1:7" ht="15" customHeight="1" x14ac:dyDescent="0.2">
      <c r="A147" s="415"/>
      <c r="B147" s="415"/>
      <c r="C147" s="415"/>
      <c r="D147" s="415"/>
      <c r="E147" s="415"/>
      <c r="F147" s="415"/>
      <c r="G147" s="415"/>
    </row>
    <row r="148" spans="1:7" ht="15" customHeight="1" x14ac:dyDescent="0.2">
      <c r="A148" s="415"/>
      <c r="B148" s="415"/>
      <c r="C148" s="415"/>
      <c r="D148" s="415"/>
      <c r="E148" s="415"/>
      <c r="F148" s="415"/>
      <c r="G148" s="415"/>
    </row>
    <row r="149" spans="1:7" x14ac:dyDescent="0.2">
      <c r="A149" s="415"/>
      <c r="B149" s="415"/>
      <c r="C149" s="415"/>
      <c r="D149" s="415"/>
      <c r="E149" s="415"/>
      <c r="F149" s="415"/>
      <c r="G149" s="415"/>
    </row>
    <row r="150" spans="1:7" ht="28.5" customHeight="1" x14ac:dyDescent="0.2">
      <c r="A150" s="415"/>
      <c r="B150" s="415"/>
      <c r="C150" s="415"/>
      <c r="D150" s="415"/>
      <c r="E150" s="415"/>
      <c r="F150" s="415"/>
      <c r="G150" s="415"/>
    </row>
    <row r="151" spans="1:7" ht="15.75" customHeight="1" x14ac:dyDescent="0.2">
      <c r="A151" s="353"/>
      <c r="B151" s="353"/>
      <c r="C151" s="353"/>
      <c r="D151" s="353"/>
      <c r="E151" s="353"/>
      <c r="F151" s="353"/>
      <c r="G151" s="353"/>
    </row>
    <row r="152" spans="1:7" ht="14.25" customHeight="1" x14ac:dyDescent="0.2">
      <c r="A152" s="415" t="s">
        <v>426</v>
      </c>
      <c r="B152" s="415"/>
      <c r="C152" s="415"/>
      <c r="D152" s="415"/>
      <c r="E152" s="415"/>
      <c r="F152" s="415"/>
      <c r="G152" s="415"/>
    </row>
    <row r="153" spans="1:7" ht="13.5" customHeight="1" x14ac:dyDescent="0.2">
      <c r="A153" s="415"/>
      <c r="B153" s="415"/>
      <c r="C153" s="415"/>
      <c r="D153" s="415"/>
      <c r="E153" s="415"/>
      <c r="F153" s="415"/>
      <c r="G153" s="415"/>
    </row>
    <row r="154" spans="1:7" x14ac:dyDescent="0.2">
      <c r="A154" s="415"/>
      <c r="B154" s="415"/>
      <c r="C154" s="415"/>
      <c r="D154" s="415"/>
      <c r="E154" s="415"/>
      <c r="F154" s="415"/>
      <c r="G154" s="415"/>
    </row>
    <row r="155" spans="1:7" x14ac:dyDescent="0.2">
      <c r="A155" s="415"/>
      <c r="B155" s="415"/>
      <c r="C155" s="415"/>
      <c r="D155" s="415"/>
      <c r="E155" s="415"/>
      <c r="F155" s="415"/>
      <c r="G155" s="415"/>
    </row>
    <row r="156" spans="1:7" x14ac:dyDescent="0.2">
      <c r="A156" s="415"/>
      <c r="B156" s="415"/>
      <c r="C156" s="415"/>
      <c r="D156" s="415"/>
      <c r="E156" s="415"/>
      <c r="F156" s="415"/>
      <c r="G156" s="415"/>
    </row>
    <row r="157" spans="1:7" x14ac:dyDescent="0.2">
      <c r="A157" s="415"/>
      <c r="B157" s="415"/>
      <c r="C157" s="415"/>
      <c r="D157" s="415"/>
      <c r="E157" s="415"/>
      <c r="F157" s="415"/>
      <c r="G157" s="415"/>
    </row>
    <row r="158" spans="1:7" x14ac:dyDescent="0.2">
      <c r="A158" s="415"/>
      <c r="B158" s="415"/>
      <c r="C158" s="415"/>
      <c r="D158" s="415"/>
      <c r="E158" s="415"/>
      <c r="F158" s="415"/>
      <c r="G158" s="415"/>
    </row>
    <row r="159" spans="1:7" ht="44.25" customHeight="1" x14ac:dyDescent="0.2">
      <c r="A159" s="415"/>
      <c r="B159" s="415"/>
      <c r="C159" s="415"/>
      <c r="D159" s="415"/>
      <c r="E159" s="415"/>
      <c r="F159" s="415"/>
      <c r="G159" s="415"/>
    </row>
    <row r="160" spans="1:7" ht="15" customHeight="1" x14ac:dyDescent="0.2">
      <c r="A160" s="353"/>
      <c r="B160" s="353"/>
      <c r="C160" s="353"/>
      <c r="D160" s="353"/>
      <c r="E160" s="353"/>
      <c r="F160" s="353"/>
      <c r="G160" s="353"/>
    </row>
    <row r="161" spans="1:7" x14ac:dyDescent="0.2">
      <c r="A161" s="476" t="s">
        <v>233</v>
      </c>
      <c r="B161" s="476"/>
      <c r="C161" s="476"/>
      <c r="D161" s="476"/>
      <c r="E161" s="476"/>
      <c r="F161" s="476"/>
      <c r="G161" s="476"/>
    </row>
    <row r="162" spans="1:7" x14ac:dyDescent="0.2">
      <c r="A162" s="415" t="s">
        <v>265</v>
      </c>
      <c r="B162" s="415"/>
      <c r="C162" s="415"/>
      <c r="D162" s="415"/>
      <c r="E162" s="415"/>
      <c r="F162" s="415"/>
      <c r="G162" s="415"/>
    </row>
    <row r="163" spans="1:7" ht="33" customHeight="1" x14ac:dyDescent="0.2">
      <c r="A163" s="415"/>
      <c r="B163" s="415"/>
      <c r="C163" s="415"/>
      <c r="D163" s="415"/>
      <c r="E163" s="415"/>
      <c r="F163" s="415"/>
      <c r="G163" s="415"/>
    </row>
  </sheetData>
  <mergeCells count="54">
    <mergeCell ref="A161:G161"/>
    <mergeCell ref="A162:G163"/>
    <mergeCell ref="A140:G142"/>
    <mergeCell ref="A152:G159"/>
    <mergeCell ref="A146:G150"/>
    <mergeCell ref="A144:G144"/>
    <mergeCell ref="F137:G137"/>
    <mergeCell ref="A132:G134"/>
    <mergeCell ref="A30:G39"/>
    <mergeCell ref="F131:G131"/>
    <mergeCell ref="A115:G116"/>
    <mergeCell ref="A119:G121"/>
    <mergeCell ref="F86:G86"/>
    <mergeCell ref="A87:G87"/>
    <mergeCell ref="F41:G41"/>
    <mergeCell ref="F52:G52"/>
    <mergeCell ref="F53:G53"/>
    <mergeCell ref="A54:G55"/>
    <mergeCell ref="A42:G43"/>
    <mergeCell ref="A44:G50"/>
    <mergeCell ref="F57:G57"/>
    <mergeCell ref="F82:G82"/>
    <mergeCell ref="F138:G138"/>
    <mergeCell ref="A138:E139"/>
    <mergeCell ref="F70:G70"/>
    <mergeCell ref="F71:G71"/>
    <mergeCell ref="A72:G80"/>
    <mergeCell ref="A125:G128"/>
    <mergeCell ref="F114:G114"/>
    <mergeCell ref="F130:G130"/>
    <mergeCell ref="F89:G89"/>
    <mergeCell ref="F123:G123"/>
    <mergeCell ref="F124:G124"/>
    <mergeCell ref="F113:G113"/>
    <mergeCell ref="F118:G118"/>
    <mergeCell ref="F91:G91"/>
    <mergeCell ref="A92:G96"/>
    <mergeCell ref="F136:G136"/>
    <mergeCell ref="F1:G1"/>
    <mergeCell ref="A25:G26"/>
    <mergeCell ref="F28:G28"/>
    <mergeCell ref="F29:G29"/>
    <mergeCell ref="A19:C19"/>
    <mergeCell ref="F23:G23"/>
    <mergeCell ref="A24:C24"/>
    <mergeCell ref="F24:G24"/>
    <mergeCell ref="F111:G111"/>
    <mergeCell ref="A83:G84"/>
    <mergeCell ref="A98:G109"/>
    <mergeCell ref="F58:G58"/>
    <mergeCell ref="A60:G62"/>
    <mergeCell ref="A59:E59"/>
    <mergeCell ref="F59:G59"/>
    <mergeCell ref="F81:G81"/>
  </mergeCells>
  <pageMargins left="0.70866141732283472" right="0.70866141732283472" top="0.78740157480314965" bottom="0.78740157480314965" header="0.31496062992125984" footer="0.31496062992125984"/>
  <pageSetup paperSize="9" scale="68" firstPageNumber="36"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2" manualBreakCount="2">
    <brk id="62" max="6" man="1"/>
    <brk id="129" max="6" man="1"/>
  </rowBreaks>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149"/>
  <sheetViews>
    <sheetView showGridLines="0" view="pageBreakPreview" zoomScaleNormal="100" zoomScaleSheetLayoutView="100" workbookViewId="0">
      <selection activeCell="S11" sqref="S11"/>
    </sheetView>
  </sheetViews>
  <sheetFormatPr defaultRowHeight="14.25" x14ac:dyDescent="0.2"/>
  <cols>
    <col min="1" max="1" width="9.42578125" style="53" customWidth="1"/>
    <col min="2" max="2" width="9.140625" style="53"/>
    <col min="3" max="3" width="58.7109375" style="47" customWidth="1"/>
    <col min="4" max="6" width="14.140625" style="45" customWidth="1"/>
    <col min="7" max="7" width="9.140625" style="47" customWidth="1"/>
    <col min="8" max="8" width="13.5703125" style="47" customWidth="1"/>
    <col min="9" max="11" width="9.140625" style="47"/>
    <col min="12" max="12" width="13.28515625" style="47" customWidth="1"/>
    <col min="13" max="16384" width="9.140625" style="47"/>
  </cols>
  <sheetData>
    <row r="1" spans="1:38" ht="23.25" x14ac:dyDescent="0.35">
      <c r="A1" s="129" t="s">
        <v>318</v>
      </c>
      <c r="F1" s="422" t="s">
        <v>117</v>
      </c>
      <c r="G1" s="422"/>
    </row>
    <row r="3" spans="1:38" x14ac:dyDescent="0.2">
      <c r="A3" s="66" t="s">
        <v>1</v>
      </c>
      <c r="B3" s="66" t="s">
        <v>118</v>
      </c>
    </row>
    <row r="4" spans="1:38" x14ac:dyDescent="0.2">
      <c r="B4" s="66" t="s">
        <v>59</v>
      </c>
    </row>
    <row r="6" spans="1:38" s="50" customFormat="1" ht="13.5" thickBot="1" x14ac:dyDescent="0.25">
      <c r="A6" s="131"/>
      <c r="B6" s="131"/>
      <c r="D6" s="46"/>
      <c r="E6" s="46"/>
      <c r="F6" s="46"/>
      <c r="G6" s="237" t="s">
        <v>6</v>
      </c>
    </row>
    <row r="7" spans="1:38" s="50" customFormat="1" ht="39.75" thickTop="1" thickBot="1" x14ac:dyDescent="0.25">
      <c r="A7" s="82" t="s">
        <v>2</v>
      </c>
      <c r="B7" s="83" t="s">
        <v>3</v>
      </c>
      <c r="C7" s="84" t="s">
        <v>4</v>
      </c>
      <c r="D7" s="85" t="s">
        <v>414</v>
      </c>
      <c r="E7" s="1" t="s">
        <v>823</v>
      </c>
      <c r="F7" s="85" t="s">
        <v>415</v>
      </c>
      <c r="G7" s="36" t="s">
        <v>5</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s="91" customFormat="1" ht="12.75" thickTop="1" thickBot="1" x14ac:dyDescent="0.25">
      <c r="A8" s="86">
        <v>1</v>
      </c>
      <c r="B8" s="87">
        <v>2</v>
      </c>
      <c r="C8" s="87">
        <v>3</v>
      </c>
      <c r="D8" s="88">
        <v>4</v>
      </c>
      <c r="E8" s="88">
        <v>5</v>
      </c>
      <c r="F8" s="88">
        <v>6</v>
      </c>
      <c r="G8" s="89" t="s">
        <v>824</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row>
    <row r="9" spans="1:38" s="246" customFormat="1" ht="29.25" thickTop="1" x14ac:dyDescent="0.25">
      <c r="A9" s="247">
        <v>3121</v>
      </c>
      <c r="B9" s="248">
        <v>53</v>
      </c>
      <c r="C9" s="242" t="s">
        <v>386</v>
      </c>
      <c r="D9" s="143">
        <v>100</v>
      </c>
      <c r="E9" s="143">
        <v>93</v>
      </c>
      <c r="F9" s="143">
        <v>0</v>
      </c>
      <c r="G9" s="111">
        <f t="shared" ref="G9:G16" si="0">F9/D9*100</f>
        <v>0</v>
      </c>
    </row>
    <row r="10" spans="1:38" s="246" customFormat="1" ht="28.5" x14ac:dyDescent="0.25">
      <c r="A10" s="232">
        <v>3233</v>
      </c>
      <c r="B10" s="233">
        <v>53</v>
      </c>
      <c r="C10" s="242" t="s">
        <v>386</v>
      </c>
      <c r="D10" s="143">
        <v>320</v>
      </c>
      <c r="E10" s="143">
        <v>1</v>
      </c>
      <c r="F10" s="143">
        <v>0</v>
      </c>
      <c r="G10" s="111">
        <f t="shared" si="0"/>
        <v>0</v>
      </c>
    </row>
    <row r="11" spans="1:38" ht="13.5" customHeight="1" x14ac:dyDescent="0.2">
      <c r="A11" s="107">
        <v>3269</v>
      </c>
      <c r="B11" s="108">
        <v>51</v>
      </c>
      <c r="C11" s="175" t="s">
        <v>7</v>
      </c>
      <c r="D11" s="32">
        <v>940</v>
      </c>
      <c r="E11" s="32">
        <v>729</v>
      </c>
      <c r="F11" s="32">
        <f>SUM(F21)</f>
        <v>1035</v>
      </c>
      <c r="G11" s="44">
        <f t="shared" si="0"/>
        <v>110.10638297872339</v>
      </c>
    </row>
    <row r="12" spans="1:38" x14ac:dyDescent="0.2">
      <c r="A12" s="107">
        <v>3269</v>
      </c>
      <c r="B12" s="108">
        <v>54</v>
      </c>
      <c r="C12" s="175" t="s">
        <v>9</v>
      </c>
      <c r="D12" s="32">
        <v>385</v>
      </c>
      <c r="E12" s="32">
        <v>35</v>
      </c>
      <c r="F12" s="32">
        <f>SUM(F82)</f>
        <v>35</v>
      </c>
      <c r="G12" s="44">
        <f t="shared" si="0"/>
        <v>9.0909090909090917</v>
      </c>
    </row>
    <row r="13" spans="1:38" s="246" customFormat="1" ht="28.5" x14ac:dyDescent="0.25">
      <c r="A13" s="232">
        <v>3299</v>
      </c>
      <c r="B13" s="233">
        <v>53</v>
      </c>
      <c r="C13" s="242" t="s">
        <v>386</v>
      </c>
      <c r="D13" s="143">
        <v>6658</v>
      </c>
      <c r="E13" s="143">
        <v>7152</v>
      </c>
      <c r="F13" s="143">
        <f>SUM(F88)</f>
        <v>8645</v>
      </c>
      <c r="G13" s="111">
        <f t="shared" si="0"/>
        <v>129.84379693601682</v>
      </c>
    </row>
    <row r="14" spans="1:38" s="246" customFormat="1" ht="30.75" customHeight="1" x14ac:dyDescent="0.25">
      <c r="A14" s="232">
        <v>3541</v>
      </c>
      <c r="B14" s="233">
        <v>53</v>
      </c>
      <c r="C14" s="242" t="s">
        <v>386</v>
      </c>
      <c r="D14" s="143">
        <v>170</v>
      </c>
      <c r="E14" s="143">
        <v>200</v>
      </c>
      <c r="F14" s="143">
        <f>SUM(F119)</f>
        <v>200</v>
      </c>
      <c r="G14" s="111">
        <f t="shared" si="0"/>
        <v>117.64705882352942</v>
      </c>
    </row>
    <row r="15" spans="1:38" x14ac:dyDescent="0.2">
      <c r="A15" s="107">
        <v>3792</v>
      </c>
      <c r="B15" s="108">
        <v>51</v>
      </c>
      <c r="C15" s="175" t="s">
        <v>7</v>
      </c>
      <c r="D15" s="32">
        <v>90</v>
      </c>
      <c r="E15" s="32">
        <v>90</v>
      </c>
      <c r="F15" s="32">
        <f>SUM(F127)</f>
        <v>90</v>
      </c>
      <c r="G15" s="44">
        <f t="shared" si="0"/>
        <v>100</v>
      </c>
    </row>
    <row r="16" spans="1:38" s="246" customFormat="1" ht="29.25" thickBot="1" x14ac:dyDescent="0.3">
      <c r="A16" s="232">
        <v>3792</v>
      </c>
      <c r="B16" s="233">
        <v>53</v>
      </c>
      <c r="C16" s="242" t="s">
        <v>386</v>
      </c>
      <c r="D16" s="143">
        <v>50</v>
      </c>
      <c r="E16" s="143">
        <v>50</v>
      </c>
      <c r="F16" s="143">
        <f>SUM(F144)</f>
        <v>100</v>
      </c>
      <c r="G16" s="111">
        <f t="shared" si="0"/>
        <v>200</v>
      </c>
      <c r="H16" s="249"/>
    </row>
    <row r="17" spans="1:9" s="117" customFormat="1" ht="16.5" thickTop="1" thickBot="1" x14ac:dyDescent="0.3">
      <c r="A17" s="384" t="s">
        <v>8</v>
      </c>
      <c r="B17" s="385"/>
      <c r="C17" s="386"/>
      <c r="D17" s="115">
        <f>SUM(D9:D16)</f>
        <v>8713</v>
      </c>
      <c r="E17" s="115">
        <f>SUM(E9:E16)</f>
        <v>8350</v>
      </c>
      <c r="F17" s="115">
        <f>SUM(F9:F16)</f>
        <v>10105</v>
      </c>
      <c r="G17" s="51">
        <f>F17/D17*100</f>
        <v>115.97612762538736</v>
      </c>
    </row>
    <row r="18" spans="1:9" ht="5.0999999999999996" customHeight="1" thickTop="1" x14ac:dyDescent="0.2">
      <c r="A18" s="47"/>
      <c r="B18" s="47"/>
      <c r="D18" s="47"/>
      <c r="E18" s="47"/>
      <c r="F18" s="47"/>
    </row>
    <row r="19" spans="1:9" x14ac:dyDescent="0.2">
      <c r="A19" s="48"/>
      <c r="B19" s="48"/>
      <c r="C19" s="48"/>
      <c r="D19" s="48"/>
      <c r="E19" s="48"/>
      <c r="F19" s="48"/>
      <c r="G19" s="48"/>
    </row>
    <row r="20" spans="1:9" ht="15" x14ac:dyDescent="0.25">
      <c r="A20" s="54" t="s">
        <v>10</v>
      </c>
    </row>
    <row r="21" spans="1:9" ht="17.25" customHeight="1" thickBot="1" x14ac:dyDescent="0.3">
      <c r="A21" s="55" t="s">
        <v>119</v>
      </c>
      <c r="B21" s="56"/>
      <c r="C21" s="57"/>
      <c r="D21" s="58"/>
      <c r="E21" s="58"/>
      <c r="F21" s="423">
        <f>SUM(F22,F28,F40,F47,F55,F59,F71)</f>
        <v>1035</v>
      </c>
      <c r="G21" s="423"/>
      <c r="H21" s="2"/>
    </row>
    <row r="22" spans="1:9" ht="15.75" thickTop="1" x14ac:dyDescent="0.25">
      <c r="A22" s="52" t="s">
        <v>23</v>
      </c>
      <c r="D22" s="47"/>
      <c r="F22" s="413">
        <v>125</v>
      </c>
      <c r="G22" s="414"/>
      <c r="H22" s="46"/>
      <c r="I22" s="46"/>
    </row>
    <row r="23" spans="1:9" ht="15" x14ac:dyDescent="0.25">
      <c r="A23" s="428" t="s">
        <v>327</v>
      </c>
      <c r="B23" s="428"/>
      <c r="C23" s="428"/>
      <c r="D23" s="428"/>
      <c r="E23" s="428"/>
      <c r="F23" s="301"/>
      <c r="G23" s="302"/>
      <c r="H23" s="46"/>
      <c r="I23" s="46"/>
    </row>
    <row r="24" spans="1:9" x14ac:dyDescent="0.2">
      <c r="A24" s="400" t="s">
        <v>595</v>
      </c>
      <c r="B24" s="401"/>
      <c r="C24" s="401"/>
      <c r="D24" s="401"/>
      <c r="E24" s="401"/>
      <c r="F24" s="401"/>
      <c r="G24" s="401"/>
      <c r="H24" s="46"/>
      <c r="I24" s="46"/>
    </row>
    <row r="25" spans="1:9" x14ac:dyDescent="0.2">
      <c r="A25" s="401"/>
      <c r="B25" s="401"/>
      <c r="C25" s="401"/>
      <c r="D25" s="401"/>
      <c r="E25" s="401"/>
      <c r="F25" s="401"/>
      <c r="G25" s="401"/>
      <c r="H25" s="46"/>
      <c r="I25" s="46"/>
    </row>
    <row r="26" spans="1:9" ht="13.5" customHeight="1" x14ac:dyDescent="0.2">
      <c r="A26" s="418"/>
      <c r="B26" s="418"/>
      <c r="C26" s="418"/>
      <c r="D26" s="418"/>
      <c r="E26" s="418"/>
      <c r="F26" s="418"/>
      <c r="G26" s="418"/>
      <c r="H26" s="46"/>
      <c r="I26" s="46"/>
    </row>
    <row r="27" spans="1:9" s="30" customFormat="1" ht="17.25" customHeight="1" x14ac:dyDescent="0.25">
      <c r="A27" s="125"/>
      <c r="B27" s="126"/>
      <c r="C27" s="124"/>
      <c r="D27" s="123"/>
      <c r="E27" s="123"/>
      <c r="F27" s="127"/>
      <c r="G27" s="127"/>
      <c r="H27" s="39"/>
    </row>
    <row r="28" spans="1:9" ht="15" x14ac:dyDescent="0.25">
      <c r="A28" s="52" t="s">
        <v>784</v>
      </c>
      <c r="F28" s="413">
        <f>SUM(F29,F37)</f>
        <v>190</v>
      </c>
      <c r="G28" s="413"/>
    </row>
    <row r="29" spans="1:9" ht="15" customHeight="1" x14ac:dyDescent="0.25">
      <c r="A29" s="428" t="s">
        <v>319</v>
      </c>
      <c r="B29" s="428"/>
      <c r="C29" s="428"/>
      <c r="D29" s="428"/>
      <c r="E29" s="428"/>
      <c r="F29" s="429">
        <v>165</v>
      </c>
      <c r="G29" s="430"/>
    </row>
    <row r="30" spans="1:9" ht="14.25" customHeight="1" x14ac:dyDescent="0.2">
      <c r="A30" s="415" t="s">
        <v>596</v>
      </c>
      <c r="B30" s="415"/>
      <c r="C30" s="415"/>
      <c r="D30" s="415"/>
      <c r="E30" s="415"/>
      <c r="F30" s="415"/>
      <c r="G30" s="415"/>
    </row>
    <row r="31" spans="1:9" ht="14.25" customHeight="1" x14ac:dyDescent="0.2">
      <c r="A31" s="415"/>
      <c r="B31" s="415"/>
      <c r="C31" s="415"/>
      <c r="D31" s="415"/>
      <c r="E31" s="415"/>
      <c r="F31" s="415"/>
      <c r="G31" s="415"/>
    </row>
    <row r="32" spans="1:9" ht="15" customHeight="1" x14ac:dyDescent="0.2">
      <c r="A32" s="415"/>
      <c r="B32" s="415"/>
      <c r="C32" s="415"/>
      <c r="D32" s="415"/>
      <c r="E32" s="415"/>
      <c r="F32" s="415"/>
      <c r="G32" s="415"/>
    </row>
    <row r="33" spans="1:7" ht="15" customHeight="1" x14ac:dyDescent="0.2">
      <c r="A33" s="415"/>
      <c r="B33" s="415"/>
      <c r="C33" s="415"/>
      <c r="D33" s="415"/>
      <c r="E33" s="415"/>
      <c r="F33" s="415"/>
      <c r="G33" s="415"/>
    </row>
    <row r="34" spans="1:7" ht="15" customHeight="1" x14ac:dyDescent="0.2">
      <c r="A34" s="415"/>
      <c r="B34" s="415"/>
      <c r="C34" s="415"/>
      <c r="D34" s="415"/>
      <c r="E34" s="415"/>
      <c r="F34" s="415"/>
      <c r="G34" s="415"/>
    </row>
    <row r="35" spans="1:7" ht="29.25" customHeight="1" x14ac:dyDescent="0.2">
      <c r="A35" s="415"/>
      <c r="B35" s="415"/>
      <c r="C35" s="415"/>
      <c r="D35" s="415"/>
      <c r="E35" s="415"/>
      <c r="F35" s="415"/>
      <c r="G35" s="415"/>
    </row>
    <row r="36" spans="1:7" ht="14.25" customHeight="1" x14ac:dyDescent="0.2">
      <c r="A36" s="203"/>
      <c r="B36" s="203"/>
      <c r="C36" s="203"/>
      <c r="D36" s="203"/>
      <c r="E36" s="203"/>
      <c r="F36" s="203"/>
      <c r="G36" s="203"/>
    </row>
    <row r="37" spans="1:7" ht="15" customHeight="1" x14ac:dyDescent="0.25">
      <c r="A37" s="428" t="s">
        <v>320</v>
      </c>
      <c r="B37" s="428"/>
      <c r="C37" s="428"/>
      <c r="D37" s="428"/>
      <c r="E37" s="428"/>
      <c r="F37" s="429">
        <v>25</v>
      </c>
      <c r="G37" s="430"/>
    </row>
    <row r="38" spans="1:7" ht="15" customHeight="1" x14ac:dyDescent="0.2">
      <c r="A38" s="415" t="s">
        <v>244</v>
      </c>
      <c r="B38" s="415"/>
      <c r="C38" s="415"/>
      <c r="D38" s="415"/>
      <c r="E38" s="415"/>
      <c r="F38" s="415"/>
      <c r="G38" s="415"/>
    </row>
    <row r="39" spans="1:7" ht="12.95" customHeight="1" x14ac:dyDescent="0.2">
      <c r="A39" s="70"/>
      <c r="B39" s="70"/>
      <c r="C39" s="70"/>
      <c r="D39" s="70"/>
      <c r="E39" s="70"/>
      <c r="F39" s="70"/>
      <c r="G39" s="70"/>
    </row>
    <row r="40" spans="1:7" ht="15" x14ac:dyDescent="0.25">
      <c r="A40" s="28" t="s">
        <v>774</v>
      </c>
      <c r="F40" s="413">
        <v>5</v>
      </c>
      <c r="G40" s="414"/>
    </row>
    <row r="41" spans="1:7" x14ac:dyDescent="0.2">
      <c r="A41" s="483" t="s">
        <v>597</v>
      </c>
      <c r="B41" s="484"/>
      <c r="C41" s="484"/>
      <c r="D41" s="484"/>
      <c r="E41" s="484"/>
      <c r="F41" s="484"/>
      <c r="G41" s="484"/>
    </row>
    <row r="42" spans="1:7" x14ac:dyDescent="0.2">
      <c r="A42" s="483"/>
      <c r="B42" s="484"/>
      <c r="C42" s="484"/>
      <c r="D42" s="484"/>
      <c r="E42" s="484"/>
      <c r="F42" s="484"/>
      <c r="G42" s="484"/>
    </row>
    <row r="43" spans="1:7" x14ac:dyDescent="0.2">
      <c r="A43" s="484"/>
      <c r="B43" s="484"/>
      <c r="C43" s="484"/>
      <c r="D43" s="484"/>
      <c r="E43" s="484"/>
      <c r="F43" s="484"/>
      <c r="G43" s="484"/>
    </row>
    <row r="44" spans="1:7" x14ac:dyDescent="0.2">
      <c r="A44" s="484"/>
      <c r="B44" s="484"/>
      <c r="C44" s="484"/>
      <c r="D44" s="484"/>
      <c r="E44" s="484"/>
      <c r="F44" s="484"/>
      <c r="G44" s="484"/>
    </row>
    <row r="45" spans="1:7" ht="17.25" customHeight="1" x14ac:dyDescent="0.2">
      <c r="A45" s="484"/>
      <c r="B45" s="484"/>
      <c r="C45" s="484"/>
      <c r="D45" s="484"/>
      <c r="E45" s="484"/>
      <c r="F45" s="484"/>
      <c r="G45" s="484"/>
    </row>
    <row r="46" spans="1:7" ht="13.5" customHeight="1" x14ac:dyDescent="0.2"/>
    <row r="47" spans="1:7" ht="15" x14ac:dyDescent="0.25">
      <c r="A47" s="52" t="s">
        <v>44</v>
      </c>
      <c r="F47" s="413">
        <f>SUM(F48,F52)</f>
        <v>98</v>
      </c>
      <c r="G47" s="414"/>
    </row>
    <row r="48" spans="1:7" ht="15" customHeight="1" x14ac:dyDescent="0.25">
      <c r="A48" s="428" t="s">
        <v>598</v>
      </c>
      <c r="B48" s="428"/>
      <c r="C48" s="428"/>
      <c r="D48" s="428"/>
      <c r="E48" s="428"/>
      <c r="F48" s="429">
        <v>78</v>
      </c>
      <c r="G48" s="430"/>
    </row>
    <row r="49" spans="1:7" x14ac:dyDescent="0.2">
      <c r="A49" s="415" t="s">
        <v>599</v>
      </c>
      <c r="B49" s="440"/>
      <c r="C49" s="440"/>
      <c r="D49" s="440"/>
      <c r="E49" s="440"/>
      <c r="F49" s="440"/>
      <c r="G49" s="440"/>
    </row>
    <row r="50" spans="1:7" x14ac:dyDescent="0.2">
      <c r="A50" s="440"/>
      <c r="B50" s="440"/>
      <c r="C50" s="440"/>
      <c r="D50" s="440"/>
      <c r="E50" s="440"/>
      <c r="F50" s="440"/>
      <c r="G50" s="440"/>
    </row>
    <row r="51" spans="1:7" ht="12.95" customHeight="1" x14ac:dyDescent="0.2">
      <c r="A51" s="70"/>
      <c r="B51" s="70"/>
      <c r="C51" s="70"/>
      <c r="D51" s="70"/>
      <c r="E51" s="70"/>
      <c r="F51" s="70"/>
      <c r="G51" s="70"/>
    </row>
    <row r="52" spans="1:7" ht="15" customHeight="1" x14ac:dyDescent="0.25">
      <c r="A52" s="428" t="s">
        <v>320</v>
      </c>
      <c r="B52" s="428"/>
      <c r="C52" s="428"/>
      <c r="D52" s="428"/>
      <c r="E52" s="428"/>
      <c r="F52" s="429">
        <v>20</v>
      </c>
      <c r="G52" s="430"/>
    </row>
    <row r="53" spans="1:7" ht="15" customHeight="1" x14ac:dyDescent="0.2">
      <c r="A53" s="411" t="s">
        <v>600</v>
      </c>
      <c r="B53" s="411"/>
      <c r="C53" s="411"/>
      <c r="D53" s="411"/>
      <c r="E53" s="411"/>
      <c r="F53" s="411"/>
      <c r="G53" s="411"/>
    </row>
    <row r="54" spans="1:7" ht="12.95" customHeight="1" x14ac:dyDescent="0.2">
      <c r="A54" s="306"/>
      <c r="B54" s="306"/>
      <c r="C54" s="306"/>
      <c r="D54" s="306"/>
      <c r="E54" s="306"/>
      <c r="F54" s="306"/>
      <c r="G54" s="306"/>
    </row>
    <row r="55" spans="1:7" ht="15" x14ac:dyDescent="0.25">
      <c r="A55" s="52" t="s">
        <v>92</v>
      </c>
      <c r="B55" s="75"/>
      <c r="C55" s="75"/>
      <c r="D55" s="75"/>
      <c r="E55" s="75"/>
      <c r="F55" s="413">
        <v>6</v>
      </c>
      <c r="G55" s="414"/>
    </row>
    <row r="56" spans="1:7" ht="15" customHeight="1" x14ac:dyDescent="0.2">
      <c r="A56" s="483" t="s">
        <v>257</v>
      </c>
      <c r="B56" s="483"/>
      <c r="C56" s="483"/>
      <c r="D56" s="483"/>
      <c r="E56" s="483"/>
      <c r="F56" s="483"/>
      <c r="G56" s="483"/>
    </row>
    <row r="57" spans="1:7" x14ac:dyDescent="0.2">
      <c r="A57" s="483"/>
      <c r="B57" s="483"/>
      <c r="C57" s="483"/>
      <c r="D57" s="483"/>
      <c r="E57" s="483"/>
      <c r="F57" s="483"/>
      <c r="G57" s="483"/>
    </row>
    <row r="58" spans="1:7" x14ac:dyDescent="0.2">
      <c r="A58" s="47"/>
      <c r="B58" s="47"/>
      <c r="D58" s="47"/>
      <c r="E58" s="47"/>
      <c r="F58" s="47"/>
    </row>
    <row r="59" spans="1:7" ht="15" x14ac:dyDescent="0.25">
      <c r="A59" s="52" t="s">
        <v>16</v>
      </c>
      <c r="F59" s="413">
        <f>SUM(F60,F64,F68)</f>
        <v>449</v>
      </c>
      <c r="G59" s="414"/>
    </row>
    <row r="60" spans="1:7" ht="15" x14ac:dyDescent="0.25">
      <c r="A60" s="74" t="s">
        <v>195</v>
      </c>
      <c r="F60" s="455">
        <v>374</v>
      </c>
      <c r="G60" s="456"/>
    </row>
    <row r="61" spans="1:7" ht="15" customHeight="1" x14ac:dyDescent="0.2">
      <c r="A61" s="415" t="s">
        <v>601</v>
      </c>
      <c r="B61" s="415"/>
      <c r="C61" s="415"/>
      <c r="D61" s="415"/>
      <c r="E61" s="415"/>
      <c r="F61" s="415"/>
      <c r="G61" s="415"/>
    </row>
    <row r="62" spans="1:7" s="49" customFormat="1" ht="56.25" customHeight="1" x14ac:dyDescent="0.2">
      <c r="A62" s="415"/>
      <c r="B62" s="415"/>
      <c r="C62" s="415"/>
      <c r="D62" s="415"/>
      <c r="E62" s="415"/>
      <c r="F62" s="415"/>
      <c r="G62" s="415"/>
    </row>
    <row r="63" spans="1:7" s="49" customFormat="1" ht="15" customHeight="1" x14ac:dyDescent="0.2"/>
    <row r="64" spans="1:7" ht="15" x14ac:dyDescent="0.25">
      <c r="A64" s="74" t="s">
        <v>321</v>
      </c>
      <c r="F64" s="455">
        <v>30</v>
      </c>
      <c r="G64" s="456"/>
    </row>
    <row r="65" spans="1:7" ht="15" customHeight="1" x14ac:dyDescent="0.2">
      <c r="A65" s="415" t="s">
        <v>322</v>
      </c>
      <c r="B65" s="415"/>
      <c r="C65" s="415"/>
      <c r="D65" s="415"/>
      <c r="E65" s="415"/>
      <c r="F65" s="415"/>
      <c r="G65" s="415"/>
    </row>
    <row r="66" spans="1:7" ht="15" customHeight="1" x14ac:dyDescent="0.2">
      <c r="A66" s="415"/>
      <c r="B66" s="415"/>
      <c r="C66" s="415"/>
      <c r="D66" s="415"/>
      <c r="E66" s="415"/>
      <c r="F66" s="415"/>
      <c r="G66" s="415"/>
    </row>
    <row r="67" spans="1:7" ht="15" customHeight="1" x14ac:dyDescent="0.2"/>
    <row r="68" spans="1:7" ht="15" x14ac:dyDescent="0.25">
      <c r="A68" s="74" t="s">
        <v>323</v>
      </c>
      <c r="F68" s="455">
        <f>65-20</f>
        <v>45</v>
      </c>
      <c r="G68" s="456"/>
    </row>
    <row r="69" spans="1:7" ht="14.25" customHeight="1" x14ac:dyDescent="0.2">
      <c r="A69" s="400" t="s">
        <v>324</v>
      </c>
      <c r="B69" s="400"/>
      <c r="C69" s="400"/>
      <c r="D69" s="400"/>
      <c r="E69" s="400"/>
      <c r="F69" s="400"/>
      <c r="G69" s="400"/>
    </row>
    <row r="70" spans="1:7" ht="15" customHeight="1" x14ac:dyDescent="0.25">
      <c r="A70" s="208"/>
      <c r="B70" s="208"/>
      <c r="C70" s="208"/>
      <c r="D70" s="208"/>
      <c r="E70" s="208"/>
      <c r="F70" s="208"/>
      <c r="G70" s="208"/>
    </row>
    <row r="71" spans="1:7" ht="15" x14ac:dyDescent="0.25">
      <c r="A71" s="52" t="s">
        <v>34</v>
      </c>
      <c r="F71" s="413">
        <f>SUM(F72,F75,F79)</f>
        <v>162</v>
      </c>
      <c r="G71" s="414"/>
    </row>
    <row r="72" spans="1:7" ht="15" x14ac:dyDescent="0.25">
      <c r="A72" s="74" t="s">
        <v>325</v>
      </c>
      <c r="F72" s="455">
        <v>17</v>
      </c>
      <c r="G72" s="456"/>
    </row>
    <row r="73" spans="1:7" ht="31.5" customHeight="1" x14ac:dyDescent="0.25">
      <c r="A73" s="400" t="s">
        <v>729</v>
      </c>
      <c r="B73" s="420"/>
      <c r="C73" s="420"/>
      <c r="D73" s="420"/>
      <c r="E73" s="420"/>
      <c r="F73" s="420"/>
      <c r="G73" s="420"/>
    </row>
    <row r="74" spans="1:7" ht="15" customHeight="1" x14ac:dyDescent="0.2">
      <c r="A74" s="63"/>
      <c r="B74" s="63"/>
      <c r="C74" s="63"/>
      <c r="D74" s="63"/>
      <c r="E74" s="63"/>
      <c r="F74" s="63"/>
      <c r="G74" s="63"/>
    </row>
    <row r="75" spans="1:7" ht="15" x14ac:dyDescent="0.25">
      <c r="A75" s="74" t="s">
        <v>171</v>
      </c>
      <c r="F75" s="455">
        <v>80</v>
      </c>
      <c r="G75" s="456"/>
    </row>
    <row r="76" spans="1:7" ht="15" customHeight="1" x14ac:dyDescent="0.2">
      <c r="A76" s="400" t="s">
        <v>602</v>
      </c>
      <c r="B76" s="400"/>
      <c r="C76" s="400"/>
      <c r="D76" s="400"/>
      <c r="E76" s="400"/>
      <c r="F76" s="400"/>
      <c r="G76" s="400"/>
    </row>
    <row r="77" spans="1:7" ht="15" customHeight="1" x14ac:dyDescent="0.2">
      <c r="A77" s="400"/>
      <c r="B77" s="400"/>
      <c r="C77" s="400"/>
      <c r="D77" s="400"/>
      <c r="E77" s="400"/>
      <c r="F77" s="400"/>
      <c r="G77" s="400"/>
    </row>
    <row r="78" spans="1:7" ht="15" customHeight="1" x14ac:dyDescent="0.2">
      <c r="A78" s="63"/>
      <c r="B78" s="63"/>
      <c r="C78" s="63"/>
      <c r="D78" s="63"/>
      <c r="E78" s="63"/>
      <c r="F78" s="63"/>
      <c r="G78" s="63"/>
    </row>
    <row r="79" spans="1:7" ht="15" x14ac:dyDescent="0.25">
      <c r="A79" s="212" t="s">
        <v>326</v>
      </c>
      <c r="F79" s="455">
        <v>65</v>
      </c>
      <c r="G79" s="456"/>
    </row>
    <row r="80" spans="1:7" ht="15" x14ac:dyDescent="0.25">
      <c r="A80" s="211" t="s">
        <v>789</v>
      </c>
      <c r="F80" s="206"/>
      <c r="G80" s="207"/>
    </row>
    <row r="81" spans="1:8" ht="15" customHeight="1" x14ac:dyDescent="0.2">
      <c r="A81" s="209"/>
      <c r="B81" s="209"/>
      <c r="C81" s="209"/>
      <c r="D81" s="209"/>
      <c r="E81" s="209"/>
      <c r="F81" s="209"/>
      <c r="G81" s="209"/>
    </row>
    <row r="82" spans="1:8" ht="15.75" thickBot="1" x14ac:dyDescent="0.3">
      <c r="A82" s="55" t="s">
        <v>120</v>
      </c>
      <c r="B82" s="56"/>
      <c r="C82" s="57"/>
      <c r="D82" s="58"/>
      <c r="E82" s="58"/>
      <c r="F82" s="423">
        <f>SUM(F83)</f>
        <v>35</v>
      </c>
      <c r="G82" s="423"/>
      <c r="H82" s="2"/>
    </row>
    <row r="83" spans="1:8" ht="15.75" thickTop="1" x14ac:dyDescent="0.25">
      <c r="A83" s="52" t="s">
        <v>43</v>
      </c>
      <c r="F83" s="413">
        <v>35</v>
      </c>
      <c r="G83" s="414"/>
    </row>
    <row r="84" spans="1:8" ht="15" x14ac:dyDescent="0.25">
      <c r="A84" s="212" t="s">
        <v>790</v>
      </c>
      <c r="F84" s="206"/>
      <c r="G84" s="207"/>
    </row>
    <row r="85" spans="1:8" x14ac:dyDescent="0.2">
      <c r="A85" s="415" t="s">
        <v>172</v>
      </c>
      <c r="B85" s="440"/>
      <c r="C85" s="440"/>
      <c r="D85" s="440"/>
      <c r="E85" s="440"/>
      <c r="F85" s="440"/>
      <c r="G85" s="440"/>
    </row>
    <row r="86" spans="1:8" ht="31.5" customHeight="1" x14ac:dyDescent="0.2">
      <c r="A86" s="440"/>
      <c r="B86" s="440"/>
      <c r="C86" s="440"/>
      <c r="D86" s="440"/>
      <c r="E86" s="440"/>
      <c r="F86" s="440"/>
      <c r="G86" s="440"/>
    </row>
    <row r="87" spans="1:8" ht="9.75" customHeight="1" x14ac:dyDescent="0.2"/>
    <row r="88" spans="1:8" ht="32.25" customHeight="1" thickBot="1" x14ac:dyDescent="0.3">
      <c r="A88" s="382" t="s">
        <v>399</v>
      </c>
      <c r="B88" s="383"/>
      <c r="C88" s="383"/>
      <c r="D88" s="383"/>
      <c r="E88" s="383"/>
      <c r="F88" s="423">
        <f>SUM(F89)</f>
        <v>8645</v>
      </c>
      <c r="G88" s="423"/>
      <c r="H88" s="2"/>
    </row>
    <row r="89" spans="1:8" ht="14.25" customHeight="1" thickTop="1" x14ac:dyDescent="0.25">
      <c r="A89" s="52" t="s">
        <v>182</v>
      </c>
      <c r="F89" s="413">
        <f>SUM(F90,F94,F102,F106,F113)</f>
        <v>8645</v>
      </c>
      <c r="G89" s="414"/>
    </row>
    <row r="90" spans="1:8" ht="15" x14ac:dyDescent="0.25">
      <c r="A90" s="478" t="s">
        <v>603</v>
      </c>
      <c r="B90" s="485"/>
      <c r="C90" s="485"/>
      <c r="D90" s="485"/>
      <c r="E90" s="485"/>
      <c r="F90" s="455">
        <v>100</v>
      </c>
      <c r="G90" s="456"/>
    </row>
    <row r="91" spans="1:8" ht="15" customHeight="1" x14ac:dyDescent="0.2">
      <c r="A91" s="424" t="s">
        <v>604</v>
      </c>
      <c r="B91" s="424"/>
      <c r="C91" s="424"/>
      <c r="D91" s="424"/>
      <c r="E91" s="424"/>
      <c r="F91" s="424"/>
      <c r="G91" s="424"/>
    </row>
    <row r="92" spans="1:8" ht="15" customHeight="1" x14ac:dyDescent="0.2">
      <c r="A92" s="424"/>
      <c r="B92" s="424"/>
      <c r="C92" s="424"/>
      <c r="D92" s="424"/>
      <c r="E92" s="424"/>
      <c r="F92" s="424"/>
      <c r="G92" s="424"/>
    </row>
    <row r="93" spans="1:8" ht="15" customHeight="1" x14ac:dyDescent="0.2">
      <c r="A93" s="305"/>
      <c r="B93" s="305"/>
      <c r="C93" s="305"/>
      <c r="D93" s="305"/>
      <c r="E93" s="305"/>
      <c r="F93" s="305"/>
      <c r="G93" s="305"/>
    </row>
    <row r="94" spans="1:8" ht="15" x14ac:dyDescent="0.25">
      <c r="A94" s="478" t="s">
        <v>605</v>
      </c>
      <c r="B94" s="485"/>
      <c r="C94" s="485"/>
      <c r="D94" s="485"/>
      <c r="E94" s="485"/>
      <c r="F94" s="455">
        <v>320</v>
      </c>
      <c r="G94" s="456"/>
    </row>
    <row r="95" spans="1:8" ht="24.75" customHeight="1" x14ac:dyDescent="0.2">
      <c r="A95" s="400" t="s">
        <v>606</v>
      </c>
      <c r="B95" s="400"/>
      <c r="C95" s="400"/>
      <c r="D95" s="400"/>
      <c r="E95" s="400"/>
      <c r="F95" s="400"/>
      <c r="G95" s="400"/>
    </row>
    <row r="96" spans="1:8" ht="15" customHeight="1" x14ac:dyDescent="0.2">
      <c r="A96" s="400"/>
      <c r="B96" s="400"/>
      <c r="C96" s="400"/>
      <c r="D96" s="400"/>
      <c r="E96" s="400"/>
      <c r="F96" s="400"/>
      <c r="G96" s="400"/>
    </row>
    <row r="97" spans="1:7" ht="15" customHeight="1" x14ac:dyDescent="0.2">
      <c r="A97" s="400"/>
      <c r="B97" s="400"/>
      <c r="C97" s="400"/>
      <c r="D97" s="400"/>
      <c r="E97" s="400"/>
      <c r="F97" s="400"/>
      <c r="G97" s="400"/>
    </row>
    <row r="98" spans="1:7" ht="15" customHeight="1" x14ac:dyDescent="0.2">
      <c r="A98" s="400"/>
      <c r="B98" s="400"/>
      <c r="C98" s="400"/>
      <c r="D98" s="400"/>
      <c r="E98" s="400"/>
      <c r="F98" s="400"/>
      <c r="G98" s="400"/>
    </row>
    <row r="99" spans="1:7" ht="15" customHeight="1" x14ac:dyDescent="0.2">
      <c r="A99" s="400"/>
      <c r="B99" s="400"/>
      <c r="C99" s="400"/>
      <c r="D99" s="400"/>
      <c r="E99" s="400"/>
      <c r="F99" s="400"/>
      <c r="G99" s="400"/>
    </row>
    <row r="100" spans="1:7" ht="17.25" customHeight="1" x14ac:dyDescent="0.2">
      <c r="A100" s="400"/>
      <c r="B100" s="400"/>
      <c r="C100" s="400"/>
      <c r="D100" s="400"/>
      <c r="E100" s="400"/>
      <c r="F100" s="400"/>
      <c r="G100" s="400"/>
    </row>
    <row r="101" spans="1:7" ht="15" x14ac:dyDescent="0.25">
      <c r="A101" s="307"/>
      <c r="B101" s="308"/>
      <c r="C101" s="308"/>
      <c r="D101" s="308"/>
      <c r="E101" s="308"/>
      <c r="F101" s="303"/>
      <c r="G101" s="304"/>
    </row>
    <row r="102" spans="1:7" ht="15" x14ac:dyDescent="0.25">
      <c r="A102" s="478" t="s">
        <v>323</v>
      </c>
      <c r="B102" s="485"/>
      <c r="C102" s="485"/>
      <c r="D102" s="485"/>
      <c r="E102" s="485"/>
      <c r="F102" s="455">
        <v>225</v>
      </c>
      <c r="G102" s="456"/>
    </row>
    <row r="103" spans="1:7" ht="18" customHeight="1" x14ac:dyDescent="0.2">
      <c r="A103" s="400" t="s">
        <v>607</v>
      </c>
      <c r="B103" s="424"/>
      <c r="C103" s="424"/>
      <c r="D103" s="424"/>
      <c r="E103" s="424"/>
      <c r="F103" s="424"/>
      <c r="G103" s="424"/>
    </row>
    <row r="104" spans="1:7" ht="26.25" customHeight="1" x14ac:dyDescent="0.2">
      <c r="A104" s="424"/>
      <c r="B104" s="424"/>
      <c r="C104" s="424"/>
      <c r="D104" s="424"/>
      <c r="E104" s="424"/>
      <c r="F104" s="424"/>
      <c r="G104" s="424"/>
    </row>
    <row r="105" spans="1:7" ht="15" x14ac:dyDescent="0.25">
      <c r="A105" s="307"/>
      <c r="B105" s="308"/>
      <c r="C105" s="308"/>
      <c r="D105" s="308"/>
      <c r="E105" s="308"/>
      <c r="F105" s="303"/>
      <c r="G105" s="304"/>
    </row>
    <row r="106" spans="1:7" ht="30.75" customHeight="1" x14ac:dyDescent="0.25">
      <c r="A106" s="460" t="s">
        <v>608</v>
      </c>
      <c r="B106" s="486"/>
      <c r="C106" s="486"/>
      <c r="D106" s="486"/>
      <c r="E106" s="486"/>
      <c r="F106" s="455">
        <v>600</v>
      </c>
      <c r="G106" s="456"/>
    </row>
    <row r="107" spans="1:7" ht="14.25" customHeight="1" x14ac:dyDescent="0.2">
      <c r="A107" s="415" t="s">
        <v>822</v>
      </c>
      <c r="B107" s="415"/>
      <c r="C107" s="415"/>
      <c r="D107" s="415"/>
      <c r="E107" s="415"/>
      <c r="F107" s="415"/>
      <c r="G107" s="415"/>
    </row>
    <row r="108" spans="1:7" x14ac:dyDescent="0.2">
      <c r="A108" s="415"/>
      <c r="B108" s="415"/>
      <c r="C108" s="415"/>
      <c r="D108" s="415"/>
      <c r="E108" s="415"/>
      <c r="F108" s="415"/>
      <c r="G108" s="415"/>
    </row>
    <row r="109" spans="1:7" x14ac:dyDescent="0.2">
      <c r="A109" s="415"/>
      <c r="B109" s="415"/>
      <c r="C109" s="415"/>
      <c r="D109" s="415"/>
      <c r="E109" s="415"/>
      <c r="F109" s="415"/>
      <c r="G109" s="415"/>
    </row>
    <row r="110" spans="1:7" x14ac:dyDescent="0.2">
      <c r="A110" s="415"/>
      <c r="B110" s="415"/>
      <c r="C110" s="415"/>
      <c r="D110" s="415"/>
      <c r="E110" s="415"/>
      <c r="F110" s="415"/>
      <c r="G110" s="415"/>
    </row>
    <row r="111" spans="1:7" ht="16.5" customHeight="1" x14ac:dyDescent="0.2">
      <c r="A111" s="415"/>
      <c r="B111" s="415"/>
      <c r="C111" s="415"/>
      <c r="D111" s="415"/>
      <c r="E111" s="415"/>
      <c r="F111" s="415"/>
      <c r="G111" s="415"/>
    </row>
    <row r="112" spans="1:7" ht="18" customHeight="1" x14ac:dyDescent="0.2">
      <c r="A112" s="47"/>
      <c r="B112" s="47"/>
      <c r="D112" s="47"/>
      <c r="E112" s="47"/>
      <c r="F112" s="47"/>
    </row>
    <row r="113" spans="1:8" ht="15" x14ac:dyDescent="0.25">
      <c r="A113" s="478" t="s">
        <v>609</v>
      </c>
      <c r="B113" s="485"/>
      <c r="C113" s="485"/>
      <c r="D113" s="485"/>
      <c r="E113" s="485"/>
      <c r="F113" s="455">
        <v>7400</v>
      </c>
      <c r="G113" s="456"/>
    </row>
    <row r="114" spans="1:8" ht="15.75" customHeight="1" x14ac:dyDescent="0.2">
      <c r="A114" s="400" t="s">
        <v>616</v>
      </c>
      <c r="B114" s="400"/>
      <c r="C114" s="400"/>
      <c r="D114" s="400"/>
      <c r="E114" s="400"/>
      <c r="F114" s="400"/>
      <c r="G114" s="400"/>
    </row>
    <row r="115" spans="1:8" ht="15.75" customHeight="1" x14ac:dyDescent="0.2">
      <c r="A115" s="400"/>
      <c r="B115" s="400"/>
      <c r="C115" s="400"/>
      <c r="D115" s="400"/>
      <c r="E115" s="400"/>
      <c r="F115" s="400"/>
      <c r="G115" s="400"/>
    </row>
    <row r="116" spans="1:8" ht="18" customHeight="1" x14ac:dyDescent="0.2">
      <c r="A116" s="400"/>
      <c r="B116" s="400"/>
      <c r="C116" s="400"/>
      <c r="D116" s="400"/>
      <c r="E116" s="400"/>
      <c r="F116" s="400"/>
      <c r="G116" s="400"/>
    </row>
    <row r="117" spans="1:8" ht="38.25" customHeight="1" x14ac:dyDescent="0.2">
      <c r="A117" s="400"/>
      <c r="B117" s="400"/>
      <c r="C117" s="400"/>
      <c r="D117" s="400"/>
      <c r="E117" s="400"/>
      <c r="F117" s="400"/>
      <c r="G117" s="400"/>
    </row>
    <row r="118" spans="1:8" x14ac:dyDescent="0.2">
      <c r="A118" s="209"/>
      <c r="B118" s="209"/>
      <c r="C118" s="209"/>
      <c r="D118" s="209"/>
      <c r="E118" s="209"/>
      <c r="F118" s="209"/>
      <c r="G118" s="209"/>
    </row>
    <row r="119" spans="1:8" ht="30.75" customHeight="1" thickBot="1" x14ac:dyDescent="0.3">
      <c r="A119" s="382" t="s">
        <v>400</v>
      </c>
      <c r="B119" s="383"/>
      <c r="C119" s="383"/>
      <c r="D119" s="383"/>
      <c r="E119" s="383"/>
      <c r="F119" s="423">
        <f>SUM(F120)</f>
        <v>200</v>
      </c>
      <c r="G119" s="423"/>
      <c r="H119" s="2"/>
    </row>
    <row r="120" spans="1:8" ht="14.25" customHeight="1" thickTop="1" x14ac:dyDescent="0.25">
      <c r="A120" s="52" t="s">
        <v>182</v>
      </c>
      <c r="F120" s="413">
        <v>200</v>
      </c>
      <c r="G120" s="414"/>
    </row>
    <row r="121" spans="1:8" ht="29.25" customHeight="1" x14ac:dyDescent="0.2">
      <c r="A121" s="412" t="s">
        <v>328</v>
      </c>
      <c r="B121" s="412"/>
      <c r="C121" s="412"/>
      <c r="D121" s="412"/>
      <c r="E121" s="412"/>
      <c r="F121" s="412"/>
      <c r="G121" s="412"/>
    </row>
    <row r="122" spans="1:8" ht="14.25" customHeight="1" x14ac:dyDescent="0.2">
      <c r="A122" s="415" t="s">
        <v>730</v>
      </c>
      <c r="B122" s="415"/>
      <c r="C122" s="415"/>
      <c r="D122" s="415"/>
      <c r="E122" s="415"/>
      <c r="F122" s="415"/>
      <c r="G122" s="415"/>
    </row>
    <row r="123" spans="1:8" x14ac:dyDescent="0.2">
      <c r="A123" s="415"/>
      <c r="B123" s="415"/>
      <c r="C123" s="415"/>
      <c r="D123" s="415"/>
      <c r="E123" s="415"/>
      <c r="F123" s="415"/>
      <c r="G123" s="415"/>
    </row>
    <row r="124" spans="1:8" x14ac:dyDescent="0.2">
      <c r="A124" s="415"/>
      <c r="B124" s="415"/>
      <c r="C124" s="415"/>
      <c r="D124" s="415"/>
      <c r="E124" s="415"/>
      <c r="F124" s="415"/>
      <c r="G124" s="415"/>
    </row>
    <row r="125" spans="1:8" ht="15.75" customHeight="1" x14ac:dyDescent="0.2">
      <c r="A125" s="415"/>
      <c r="B125" s="415"/>
      <c r="C125" s="415"/>
      <c r="D125" s="415"/>
      <c r="E125" s="415"/>
      <c r="F125" s="415"/>
      <c r="G125" s="415"/>
    </row>
    <row r="126" spans="1:8" x14ac:dyDescent="0.2">
      <c r="A126" s="209"/>
      <c r="B126" s="209"/>
      <c r="C126" s="209"/>
      <c r="D126" s="209"/>
      <c r="E126" s="209"/>
      <c r="F126" s="209"/>
      <c r="G126" s="209"/>
    </row>
    <row r="127" spans="1:8" ht="17.25" customHeight="1" thickBot="1" x14ac:dyDescent="0.3">
      <c r="A127" s="55" t="s">
        <v>173</v>
      </c>
      <c r="B127" s="56"/>
      <c r="C127" s="57"/>
      <c r="D127" s="58"/>
      <c r="E127" s="58"/>
      <c r="F127" s="423">
        <f>SUM(F128,F133,F139)</f>
        <v>90</v>
      </c>
      <c r="G127" s="423"/>
      <c r="H127" s="2"/>
    </row>
    <row r="128" spans="1:8" ht="15.75" thickTop="1" x14ac:dyDescent="0.25">
      <c r="A128" s="52" t="s">
        <v>44</v>
      </c>
      <c r="F128" s="413">
        <v>20</v>
      </c>
      <c r="G128" s="414"/>
    </row>
    <row r="129" spans="1:8" ht="15" x14ac:dyDescent="0.25">
      <c r="A129" s="74" t="s">
        <v>174</v>
      </c>
      <c r="F129" s="67"/>
      <c r="G129" s="68"/>
    </row>
    <row r="130" spans="1:8" x14ac:dyDescent="0.2">
      <c r="A130" s="415" t="s">
        <v>610</v>
      </c>
      <c r="B130" s="415"/>
      <c r="C130" s="415"/>
      <c r="D130" s="415"/>
      <c r="E130" s="415"/>
      <c r="F130" s="415"/>
      <c r="G130" s="415"/>
    </row>
    <row r="131" spans="1:8" x14ac:dyDescent="0.2">
      <c r="A131" s="415"/>
      <c r="B131" s="415"/>
      <c r="C131" s="415"/>
      <c r="D131" s="415"/>
      <c r="E131" s="415"/>
      <c r="F131" s="415"/>
      <c r="G131" s="415"/>
    </row>
    <row r="132" spans="1:8" ht="12.95" customHeight="1" x14ac:dyDescent="0.2">
      <c r="A132" s="47"/>
      <c r="B132" s="47"/>
      <c r="D132" s="47"/>
      <c r="E132" s="47"/>
      <c r="F132" s="47"/>
    </row>
    <row r="133" spans="1:8" ht="15" x14ac:dyDescent="0.25">
      <c r="A133" s="52" t="s">
        <v>16</v>
      </c>
      <c r="F133" s="413">
        <v>30</v>
      </c>
      <c r="G133" s="414"/>
    </row>
    <row r="134" spans="1:8" ht="15" x14ac:dyDescent="0.25">
      <c r="A134" s="74" t="s">
        <v>175</v>
      </c>
      <c r="F134" s="455"/>
      <c r="G134" s="456"/>
    </row>
    <row r="135" spans="1:8" ht="14.25" customHeight="1" x14ac:dyDescent="0.2">
      <c r="A135" s="415" t="s">
        <v>611</v>
      </c>
      <c r="B135" s="415"/>
      <c r="C135" s="415"/>
      <c r="D135" s="415"/>
      <c r="E135" s="415"/>
      <c r="F135" s="415"/>
      <c r="G135" s="415"/>
    </row>
    <row r="136" spans="1:8" ht="14.25" customHeight="1" x14ac:dyDescent="0.2">
      <c r="A136" s="415"/>
      <c r="B136" s="415"/>
      <c r="C136" s="415"/>
      <c r="D136" s="415"/>
      <c r="E136" s="415"/>
      <c r="F136" s="415"/>
      <c r="G136" s="415"/>
    </row>
    <row r="137" spans="1:8" x14ac:dyDescent="0.2">
      <c r="A137" s="415"/>
      <c r="B137" s="415"/>
      <c r="C137" s="415"/>
      <c r="D137" s="415"/>
      <c r="E137" s="415"/>
      <c r="F137" s="415"/>
      <c r="G137" s="415"/>
    </row>
    <row r="138" spans="1:8" ht="12.95" customHeight="1" x14ac:dyDescent="0.2"/>
    <row r="139" spans="1:8" ht="15" x14ac:dyDescent="0.25">
      <c r="A139" s="52" t="s">
        <v>34</v>
      </c>
      <c r="F139" s="413">
        <v>40</v>
      </c>
      <c r="G139" s="414"/>
    </row>
    <row r="140" spans="1:8" ht="15" x14ac:dyDescent="0.25">
      <c r="A140" s="74" t="s">
        <v>174</v>
      </c>
      <c r="F140" s="455"/>
      <c r="G140" s="456"/>
    </row>
    <row r="141" spans="1:8" x14ac:dyDescent="0.2">
      <c r="A141" s="400" t="s">
        <v>612</v>
      </c>
      <c r="B141" s="401"/>
      <c r="C141" s="401"/>
      <c r="D141" s="401"/>
      <c r="E141" s="401"/>
      <c r="F141" s="401"/>
      <c r="G141" s="401"/>
    </row>
    <row r="142" spans="1:8" x14ac:dyDescent="0.2">
      <c r="A142" s="401"/>
      <c r="B142" s="401"/>
      <c r="C142" s="401"/>
      <c r="D142" s="401"/>
      <c r="E142" s="401"/>
      <c r="F142" s="401"/>
      <c r="G142" s="401"/>
    </row>
    <row r="143" spans="1:8" ht="12.95" customHeight="1" x14ac:dyDescent="0.2"/>
    <row r="144" spans="1:8" ht="30.75" customHeight="1" thickBot="1" x14ac:dyDescent="0.3">
      <c r="A144" s="382" t="s">
        <v>401</v>
      </c>
      <c r="B144" s="383"/>
      <c r="C144" s="383"/>
      <c r="D144" s="383"/>
      <c r="E144" s="383"/>
      <c r="F144" s="423">
        <f>SUM(F145)</f>
        <v>100</v>
      </c>
      <c r="G144" s="423"/>
      <c r="H144" s="2"/>
    </row>
    <row r="145" spans="1:7" ht="14.25" customHeight="1" thickTop="1" x14ac:dyDescent="0.25">
      <c r="A145" s="52" t="s">
        <v>182</v>
      </c>
      <c r="F145" s="413">
        <v>100</v>
      </c>
      <c r="G145" s="414"/>
    </row>
    <row r="146" spans="1:7" ht="14.25" customHeight="1" x14ac:dyDescent="0.25">
      <c r="A146" s="478" t="s">
        <v>791</v>
      </c>
      <c r="B146" s="478"/>
      <c r="C146" s="478"/>
      <c r="D146" s="478"/>
      <c r="E146" s="478"/>
      <c r="F146" s="206"/>
      <c r="G146" s="207"/>
    </row>
    <row r="147" spans="1:7" ht="25.5" customHeight="1" x14ac:dyDescent="0.2">
      <c r="A147" s="400" t="s">
        <v>613</v>
      </c>
      <c r="B147" s="400"/>
      <c r="C147" s="400"/>
      <c r="D147" s="400"/>
      <c r="E147" s="400"/>
      <c r="F147" s="400"/>
      <c r="G147" s="400"/>
    </row>
    <row r="148" spans="1:7" ht="15" customHeight="1" x14ac:dyDescent="0.2">
      <c r="A148" s="409"/>
      <c r="B148" s="409"/>
      <c r="C148" s="409"/>
      <c r="D148" s="409"/>
      <c r="E148" s="409"/>
      <c r="F148" s="409"/>
      <c r="G148" s="409"/>
    </row>
    <row r="149" spans="1:7" x14ac:dyDescent="0.2">
      <c r="A149" s="409"/>
      <c r="B149" s="409"/>
      <c r="C149" s="409"/>
      <c r="D149" s="409"/>
      <c r="E149" s="409"/>
      <c r="F149" s="409"/>
      <c r="G149" s="409"/>
    </row>
  </sheetData>
  <mergeCells count="78">
    <mergeCell ref="A73:G73"/>
    <mergeCell ref="A56:G57"/>
    <mergeCell ref="F60:G60"/>
    <mergeCell ref="F59:G59"/>
    <mergeCell ref="F64:G64"/>
    <mergeCell ref="F68:G68"/>
    <mergeCell ref="A61:G62"/>
    <mergeCell ref="A65:G66"/>
    <mergeCell ref="A69:G69"/>
    <mergeCell ref="F72:G72"/>
    <mergeCell ref="F90:G90"/>
    <mergeCell ref="A90:E90"/>
    <mergeCell ref="A91:G92"/>
    <mergeCell ref="F83:G83"/>
    <mergeCell ref="A88:E88"/>
    <mergeCell ref="F88:G88"/>
    <mergeCell ref="F22:G22"/>
    <mergeCell ref="A24:G26"/>
    <mergeCell ref="A23:E23"/>
    <mergeCell ref="A30:G35"/>
    <mergeCell ref="A148:G149"/>
    <mergeCell ref="F127:G127"/>
    <mergeCell ref="F128:G128"/>
    <mergeCell ref="A130:G131"/>
    <mergeCell ref="A141:G142"/>
    <mergeCell ref="F140:G140"/>
    <mergeCell ref="F133:G133"/>
    <mergeCell ref="F134:G134"/>
    <mergeCell ref="A135:G137"/>
    <mergeCell ref="F139:G139"/>
    <mergeCell ref="A146:E146"/>
    <mergeCell ref="A147:G147"/>
    <mergeCell ref="F145:G145"/>
    <mergeCell ref="A144:E144"/>
    <mergeCell ref="F144:G144"/>
    <mergeCell ref="F1:G1"/>
    <mergeCell ref="A17:C17"/>
    <mergeCell ref="F21:G21"/>
    <mergeCell ref="F28:G28"/>
    <mergeCell ref="A29:E29"/>
    <mergeCell ref="F75:G75"/>
    <mergeCell ref="A76:G77"/>
    <mergeCell ref="F71:G71"/>
    <mergeCell ref="A121:G121"/>
    <mergeCell ref="A106:E106"/>
    <mergeCell ref="F106:G106"/>
    <mergeCell ref="F89:G89"/>
    <mergeCell ref="F82:G82"/>
    <mergeCell ref="A122:G125"/>
    <mergeCell ref="A119:E119"/>
    <mergeCell ref="F119:G119"/>
    <mergeCell ref="F120:G120"/>
    <mergeCell ref="F79:G79"/>
    <mergeCell ref="A85:G86"/>
    <mergeCell ref="A94:E94"/>
    <mergeCell ref="F94:G94"/>
    <mergeCell ref="A95:G100"/>
    <mergeCell ref="A102:E102"/>
    <mergeCell ref="F102:G102"/>
    <mergeCell ref="A103:G104"/>
    <mergeCell ref="A107:G111"/>
    <mergeCell ref="A113:E113"/>
    <mergeCell ref="F113:G113"/>
    <mergeCell ref="A114:G117"/>
    <mergeCell ref="F29:G29"/>
    <mergeCell ref="A37:E37"/>
    <mergeCell ref="F37:G37"/>
    <mergeCell ref="F55:G55"/>
    <mergeCell ref="A38:G38"/>
    <mergeCell ref="F40:G40"/>
    <mergeCell ref="A41:G45"/>
    <mergeCell ref="F47:G47"/>
    <mergeCell ref="A49:G50"/>
    <mergeCell ref="A48:E48"/>
    <mergeCell ref="F48:G48"/>
    <mergeCell ref="A52:E52"/>
    <mergeCell ref="F52:G52"/>
    <mergeCell ref="A53:G53"/>
  </mergeCells>
  <pageMargins left="0.70866141732283472" right="0.70866141732283472" top="0.78740157480314965" bottom="0.78740157480314965" header="0.31496062992125984" footer="0.31496062992125984"/>
  <pageSetup paperSize="9" scale="67" firstPageNumber="39" orientation="portrait" useFirstPageNumber="1" r:id="rId1"/>
  <headerFooter>
    <oddFooter xml:space="preserve">&amp;L&amp;"-,Kurzíva"Zastupitelstvo Olomouckého kraje 17-12-2018
6. - Rozpočet Olomouckého kraje 2019 - návrh rozpočtu
Příloha č. 3a): Výdaje odborů &amp;R&amp;"-,Kurzíva"Strana &amp;P (Celkem 179) </oddFooter>
  </headerFooter>
  <rowBreaks count="2" manualBreakCount="2">
    <brk id="62" max="6" man="1"/>
    <brk id="117" max="6" man="1"/>
  </rowBreaks>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17</vt:i4>
      </vt:variant>
    </vt:vector>
  </HeadingPairs>
  <TitlesOfParts>
    <vt:vector size="34" baseType="lpstr">
      <vt:lpstr>celkem</vt:lpstr>
      <vt:lpstr>01</vt:lpstr>
      <vt:lpstr>03</vt:lpstr>
      <vt:lpstr>04</vt:lpstr>
      <vt:lpstr>06</vt:lpstr>
      <vt:lpstr>07</vt:lpstr>
      <vt:lpstr>08</vt:lpstr>
      <vt:lpstr>09</vt:lpstr>
      <vt:lpstr>10</vt:lpstr>
      <vt:lpstr>11</vt:lpstr>
      <vt:lpstr>12</vt:lpstr>
      <vt:lpstr>13</vt:lpstr>
      <vt:lpstr>14</vt:lpstr>
      <vt:lpstr>17</vt:lpstr>
      <vt:lpstr>18</vt:lpstr>
      <vt:lpstr>19</vt:lpstr>
      <vt:lpstr>20</vt:lpstr>
      <vt:lpstr>'01'!Oblast_tisku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'17'!Oblast_tisku</vt:lpstr>
      <vt:lpstr>'18'!Oblast_tisku</vt:lpstr>
      <vt:lpstr>'19'!Oblast_tisku</vt:lpstr>
      <vt:lpstr>'20'!Oblast_tisku</vt:lpstr>
      <vt:lpstr>celkem!Oblast_tisku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Foret Oldřich</cp:lastModifiedBy>
  <cp:lastPrinted>2018-11-29T08:27:09Z</cp:lastPrinted>
  <dcterms:created xsi:type="dcterms:W3CDTF">2012-11-27T11:19:48Z</dcterms:created>
  <dcterms:modified xsi:type="dcterms:W3CDTF">2018-11-29T08:27:53Z</dcterms:modified>
</cp:coreProperties>
</file>