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20\ZOK 16.12.2019\"/>
    </mc:Choice>
  </mc:AlternateContent>
  <bookViews>
    <workbookView xWindow="120" yWindow="2310" windowWidth="19320" windowHeight="9915" activeTab="16"/>
  </bookViews>
  <sheets>
    <sheet name="celkem" sheetId="20" r:id="rId1"/>
    <sheet name="01" sheetId="35" r:id="rId2"/>
    <sheet name="03" sheetId="3" r:id="rId3"/>
    <sheet name="04" sheetId="5" r:id="rId4"/>
    <sheet name="06" sheetId="39" r:id="rId5"/>
    <sheet name="07" sheetId="36" r:id="rId6"/>
    <sheet name="08" sheetId="24" r:id="rId7"/>
    <sheet name="09" sheetId="25" r:id="rId8"/>
    <sheet name="10" sheetId="26" r:id="rId9"/>
    <sheet name="11" sheetId="27" r:id="rId10"/>
    <sheet name="12" sheetId="28" r:id="rId11"/>
    <sheet name="13" sheetId="38" r:id="rId12"/>
    <sheet name="14" sheetId="30" r:id="rId13"/>
    <sheet name="17" sheetId="8" r:id="rId14"/>
    <sheet name="18" sheetId="21" r:id="rId15"/>
    <sheet name="19" sheetId="31" r:id="rId16"/>
    <sheet name="20" sheetId="32" r:id="rId17"/>
  </sheets>
  <definedNames>
    <definedName name="_xlnm.Print_Area" localSheetId="1">'01'!$B$1:$H$162</definedName>
    <definedName name="_xlnm.Print_Area" localSheetId="2">'03'!$B$1:$H$228</definedName>
    <definedName name="_xlnm.Print_Area" localSheetId="3">'04'!$B$1:$H$81</definedName>
    <definedName name="_xlnm.Print_Area" localSheetId="4">'06'!$B$1:$H$72</definedName>
    <definedName name="_xlnm.Print_Area" localSheetId="5">'07'!$B$1:$H$57</definedName>
    <definedName name="_xlnm.Print_Area" localSheetId="6">'08'!$B$1:$H$307</definedName>
    <definedName name="_xlnm.Print_Area" localSheetId="7">'09'!$B$1:$H$156</definedName>
    <definedName name="_xlnm.Print_Area" localSheetId="8">'10'!$B$1:$H$147</definedName>
    <definedName name="_xlnm.Print_Area" localSheetId="9">'11'!$B$1:$H$192</definedName>
    <definedName name="_xlnm.Print_Area" localSheetId="10">'12'!$B$1:$H$40</definedName>
    <definedName name="_xlnm.Print_Area" localSheetId="11">'13'!$B$1:$H$59</definedName>
    <definedName name="_xlnm.Print_Area" localSheetId="12">'14'!$B$1:$H$52</definedName>
    <definedName name="_xlnm.Print_Area" localSheetId="13">'17'!$B$1:$H$35</definedName>
    <definedName name="_xlnm.Print_Area" localSheetId="14">'18'!$B$1:$H$305</definedName>
    <definedName name="_xlnm.Print_Area" localSheetId="15">'19'!$B$1:$H$57</definedName>
    <definedName name="_xlnm.Print_Area" localSheetId="16">'20'!$B$1:$H$25</definedName>
    <definedName name="_xlnm.Print_Area" localSheetId="0">celkem!$A$1:$I$28</definedName>
  </definedNames>
  <calcPr calcId="162913"/>
</workbook>
</file>

<file path=xl/calcChain.xml><?xml version="1.0" encoding="utf-8"?>
<calcChain xmlns="http://schemas.openxmlformats.org/spreadsheetml/2006/main">
  <c r="G55" i="21" l="1"/>
  <c r="G77" i="21" l="1"/>
  <c r="G46" i="21"/>
  <c r="H19" i="25" l="1"/>
  <c r="H18" i="25"/>
  <c r="H17" i="25"/>
  <c r="H16" i="25"/>
  <c r="H14" i="25"/>
  <c r="H13" i="25"/>
  <c r="H11" i="25"/>
  <c r="H10" i="25"/>
  <c r="H9" i="25"/>
  <c r="H8" i="25"/>
  <c r="H12" i="36"/>
  <c r="H11" i="36"/>
  <c r="H10" i="36"/>
  <c r="H9" i="36"/>
  <c r="H19" i="24"/>
  <c r="H16" i="24"/>
  <c r="H15" i="24"/>
  <c r="H14" i="24"/>
  <c r="H13" i="24"/>
  <c r="H12" i="24"/>
  <c r="H10" i="24"/>
  <c r="H9" i="24"/>
  <c r="H8" i="24"/>
  <c r="H13" i="5"/>
  <c r="H11" i="5"/>
  <c r="H10" i="5"/>
  <c r="H9" i="5"/>
  <c r="H8" i="5"/>
  <c r="H13" i="3"/>
  <c r="H12" i="3"/>
  <c r="H11" i="3"/>
  <c r="H10" i="3"/>
  <c r="H9" i="3"/>
  <c r="H8" i="3"/>
  <c r="H13" i="35"/>
  <c r="H12" i="35"/>
  <c r="H11" i="35"/>
  <c r="H10" i="35"/>
  <c r="H9" i="35"/>
  <c r="H8" i="35"/>
  <c r="I22" i="20"/>
  <c r="I21" i="20"/>
  <c r="I19" i="20"/>
  <c r="I18" i="20"/>
  <c r="I17" i="20"/>
  <c r="I16" i="20"/>
  <c r="I15" i="20"/>
  <c r="I14" i="20"/>
  <c r="I13" i="20"/>
  <c r="I12" i="20"/>
  <c r="I11" i="20"/>
  <c r="I10" i="20"/>
  <c r="I9" i="20"/>
  <c r="I8" i="20"/>
  <c r="I7" i="20"/>
  <c r="F17" i="26" l="1"/>
  <c r="F19" i="24"/>
  <c r="F13" i="5"/>
  <c r="F10" i="39"/>
  <c r="G56" i="36" l="1"/>
  <c r="G16" i="35" l="1"/>
  <c r="G13" i="35"/>
  <c r="G21" i="35" l="1"/>
  <c r="G14" i="27" l="1"/>
  <c r="G49" i="36"/>
  <c r="G12" i="27"/>
  <c r="G168" i="27"/>
  <c r="G20" i="27"/>
  <c r="G19" i="24" l="1"/>
  <c r="G17" i="24"/>
  <c r="G301" i="24"/>
  <c r="G188" i="3" l="1"/>
  <c r="I16" i="36" l="1"/>
  <c r="G43" i="30" l="1"/>
  <c r="G15" i="30" s="1"/>
  <c r="G34" i="30"/>
  <c r="G110" i="27"/>
  <c r="G36" i="31" l="1"/>
  <c r="G19" i="31"/>
  <c r="G9" i="31" s="1"/>
  <c r="G262" i="21"/>
  <c r="G238" i="21"/>
  <c r="G191" i="21"/>
  <c r="G21" i="21" s="1"/>
  <c r="G122" i="21"/>
  <c r="G100" i="21" l="1"/>
  <c r="G28" i="26" l="1"/>
  <c r="G126" i="26"/>
  <c r="G88" i="26"/>
  <c r="G70" i="26"/>
  <c r="G56" i="26"/>
  <c r="H12" i="26"/>
  <c r="G12" i="26"/>
  <c r="G11" i="26"/>
  <c r="G10" i="26"/>
  <c r="G9" i="26"/>
  <c r="G21" i="26"/>
  <c r="G109" i="25"/>
  <c r="G77" i="25"/>
  <c r="G248" i="24"/>
  <c r="G173" i="24" l="1"/>
  <c r="G152" i="24"/>
  <c r="G141" i="24"/>
  <c r="G140" i="24" s="1"/>
  <c r="G13" i="24" s="1"/>
  <c r="G124" i="24" l="1"/>
  <c r="G11" i="24" s="1"/>
  <c r="G88" i="24" l="1"/>
  <c r="G72" i="24" s="1"/>
  <c r="G24" i="39" l="1"/>
  <c r="G45" i="24" l="1"/>
  <c r="G44" i="24" s="1"/>
  <c r="G30" i="24"/>
  <c r="E19" i="24"/>
  <c r="F10" i="20"/>
  <c r="G13" i="39"/>
  <c r="G9" i="39" l="1"/>
  <c r="H9" i="39" s="1"/>
  <c r="G10" i="20"/>
  <c r="E10" i="39"/>
  <c r="XFD7" i="39"/>
  <c r="G28" i="8"/>
  <c r="G10" i="39" l="1"/>
  <c r="G70" i="27"/>
  <c r="G19" i="27"/>
  <c r="G18" i="27" s="1"/>
  <c r="H10" i="39" l="1"/>
  <c r="H10" i="20"/>
  <c r="G45" i="38"/>
  <c r="G33" i="38"/>
  <c r="G20" i="38" s="1"/>
  <c r="G62" i="5"/>
  <c r="G63" i="5"/>
  <c r="G221" i="3"/>
  <c r="G162" i="3" l="1"/>
  <c r="G141" i="3"/>
  <c r="G123" i="3"/>
  <c r="G109" i="3"/>
  <c r="G98" i="3"/>
  <c r="G86" i="3"/>
  <c r="G77" i="3"/>
  <c r="G69" i="3"/>
  <c r="F10" i="32" l="1"/>
  <c r="E10" i="32"/>
  <c r="F25" i="21"/>
  <c r="E25" i="21"/>
  <c r="H11" i="30"/>
  <c r="E17" i="26"/>
  <c r="F13" i="3" l="1"/>
  <c r="E13" i="3"/>
  <c r="E13" i="5"/>
  <c r="F13" i="35"/>
  <c r="E13" i="35"/>
  <c r="G17" i="8" l="1"/>
  <c r="G87" i="26"/>
  <c r="G17" i="36" l="1"/>
  <c r="E10" i="36" l="1"/>
  <c r="J16" i="36"/>
  <c r="F12" i="36" s="1"/>
  <c r="E12" i="36" l="1"/>
  <c r="F11" i="20" s="1"/>
  <c r="G176" i="21"/>
  <c r="G16" i="21" s="1"/>
  <c r="G48" i="26" l="1"/>
  <c r="G29" i="26"/>
  <c r="G81" i="26"/>
  <c r="G9" i="27" l="1"/>
  <c r="E14" i="27"/>
  <c r="F14" i="27"/>
  <c r="G127" i="27"/>
  <c r="G126" i="27" s="1"/>
  <c r="G104" i="27" s="1"/>
  <c r="G180" i="27"/>
  <c r="G174" i="27" s="1"/>
  <c r="G187" i="27"/>
  <c r="G12" i="24"/>
  <c r="G107" i="24"/>
  <c r="G13" i="27" l="1"/>
  <c r="H13" i="27" s="1"/>
  <c r="G71" i="24"/>
  <c r="G69" i="27"/>
  <c r="G10" i="27" s="1"/>
  <c r="H10" i="27" s="1"/>
  <c r="G11" i="27"/>
  <c r="H11" i="27" s="1"/>
  <c r="H9" i="27"/>
  <c r="F20" i="20"/>
  <c r="G28" i="21"/>
  <c r="G288" i="21"/>
  <c r="G219" i="21"/>
  <c r="G197" i="21" s="1"/>
  <c r="G117" i="21"/>
  <c r="G14" i="21" s="1"/>
  <c r="H14" i="21" s="1"/>
  <c r="H14" i="27" l="1"/>
  <c r="H15" i="20"/>
  <c r="F22" i="20"/>
  <c r="G14" i="32"/>
  <c r="G7" i="20" l="1"/>
  <c r="G159" i="35"/>
  <c r="G12" i="35" s="1"/>
  <c r="G152" i="35"/>
  <c r="G11" i="35" s="1"/>
  <c r="G145" i="35"/>
  <c r="G10" i="35" s="1"/>
  <c r="G8" i="35"/>
  <c r="G56" i="35"/>
  <c r="G29" i="5"/>
  <c r="G43" i="35" l="1"/>
  <c r="G9" i="35" s="1"/>
  <c r="G158" i="3"/>
  <c r="G136" i="3"/>
  <c r="G118" i="3"/>
  <c r="F19" i="25"/>
  <c r="H7" i="20" l="1"/>
  <c r="G17" i="3"/>
  <c r="G28" i="25" l="1"/>
  <c r="G9" i="25" s="1"/>
  <c r="G25" i="5" l="1"/>
  <c r="G75" i="38" l="1"/>
  <c r="G65" i="26" l="1"/>
  <c r="G38" i="5" l="1"/>
  <c r="E14" i="20" l="1"/>
  <c r="E9" i="20" l="1"/>
  <c r="E22" i="20" l="1"/>
  <c r="D22" i="20"/>
  <c r="D23" i="20" l="1"/>
  <c r="E23" i="20"/>
  <c r="G16" i="36" l="1"/>
  <c r="G9" i="36" s="1"/>
  <c r="F17" i="30" l="1"/>
  <c r="F13" i="28"/>
  <c r="E13" i="28"/>
  <c r="G8" i="20" l="1"/>
  <c r="F8" i="20"/>
  <c r="G299" i="21" l="1"/>
  <c r="G24" i="21" s="1"/>
  <c r="H24" i="21" s="1"/>
  <c r="G23" i="21"/>
  <c r="H23" i="21" s="1"/>
  <c r="G181" i="21"/>
  <c r="G19" i="21" s="1"/>
  <c r="H19" i="21" s="1"/>
  <c r="G15" i="21" l="1"/>
  <c r="H15" i="21" s="1"/>
  <c r="G111" i="21"/>
  <c r="G13" i="21" s="1"/>
  <c r="H13" i="21" s="1"/>
  <c r="G11" i="21"/>
  <c r="H11" i="21" s="1"/>
  <c r="G22" i="21" l="1"/>
  <c r="H22" i="21" s="1"/>
  <c r="G8" i="21"/>
  <c r="G12" i="38"/>
  <c r="H12" i="38" s="1"/>
  <c r="G14" i="26"/>
  <c r="G10" i="38" l="1"/>
  <c r="H10" i="38" s="1"/>
  <c r="H8" i="21"/>
  <c r="H10" i="26"/>
  <c r="H14" i="26"/>
  <c r="F14" i="20"/>
  <c r="G16" i="38"/>
  <c r="F13" i="38"/>
  <c r="G17" i="20" s="1"/>
  <c r="E13" i="38"/>
  <c r="F17" i="20" s="1"/>
  <c r="H9" i="26" l="1"/>
  <c r="G9" i="38"/>
  <c r="G13" i="38" s="1"/>
  <c r="H17" i="20" s="1"/>
  <c r="F13" i="8"/>
  <c r="G19" i="20" s="1"/>
  <c r="E13" i="8"/>
  <c r="F19" i="20" s="1"/>
  <c r="G12" i="8"/>
  <c r="H12" i="8" s="1"/>
  <c r="G11" i="8"/>
  <c r="H11" i="8" s="1"/>
  <c r="H13" i="38" l="1"/>
  <c r="H9" i="38"/>
  <c r="F16" i="20"/>
  <c r="G22" i="20" l="1"/>
  <c r="G214" i="3" l="1"/>
  <c r="G10" i="3" s="1"/>
  <c r="G52" i="3" l="1"/>
  <c r="G8" i="3"/>
  <c r="G185" i="21"/>
  <c r="G20" i="21" s="1"/>
  <c r="H20" i="21" s="1"/>
  <c r="G35" i="24" l="1"/>
  <c r="G29" i="24" s="1"/>
  <c r="G10" i="24" l="1"/>
  <c r="G73" i="5" l="1"/>
  <c r="G10" i="5"/>
  <c r="G37" i="5"/>
  <c r="G18" i="5"/>
  <c r="G17" i="5" s="1"/>
  <c r="G8" i="5" l="1"/>
  <c r="G11" i="5"/>
  <c r="G69" i="25" l="1"/>
  <c r="G56" i="25"/>
  <c r="G11" i="25" s="1"/>
  <c r="G8" i="25"/>
  <c r="G13" i="25" l="1"/>
  <c r="G17" i="25"/>
  <c r="E17" i="30" l="1"/>
  <c r="F18" i="20" s="1"/>
  <c r="G25" i="28" l="1"/>
  <c r="G10" i="28" s="1"/>
  <c r="H10" i="28" s="1"/>
  <c r="G9" i="32"/>
  <c r="G10" i="32" s="1"/>
  <c r="H22" i="20" s="1"/>
  <c r="H9" i="32" l="1"/>
  <c r="G51" i="25"/>
  <c r="G10" i="25" s="1"/>
  <c r="G28" i="31" l="1"/>
  <c r="G12" i="31" s="1"/>
  <c r="H12" i="31" s="1"/>
  <c r="G11" i="36" l="1"/>
  <c r="G43" i="36"/>
  <c r="G11" i="20"/>
  <c r="G12" i="36" l="1"/>
  <c r="F7" i="20"/>
  <c r="G10" i="36"/>
  <c r="F12" i="20" l="1"/>
  <c r="F15" i="20"/>
  <c r="E19" i="25"/>
  <c r="F13" i="20" s="1"/>
  <c r="H11" i="20" l="1"/>
  <c r="F9" i="20"/>
  <c r="E15" i="31" l="1"/>
  <c r="F21" i="20" s="1"/>
  <c r="F23" i="20" s="1"/>
  <c r="M23" i="20" l="1"/>
  <c r="F15" i="31" l="1"/>
  <c r="G20" i="20"/>
  <c r="G16" i="20"/>
  <c r="G14" i="20" l="1"/>
  <c r="H11" i="26" l="1"/>
  <c r="G12" i="20" l="1"/>
  <c r="G284" i="24" l="1"/>
  <c r="G14" i="24" l="1"/>
  <c r="G13" i="20"/>
  <c r="G9" i="24" l="1"/>
  <c r="G99" i="25"/>
  <c r="G16" i="25" s="1"/>
  <c r="G9" i="20"/>
  <c r="G11" i="3" l="1"/>
  <c r="G59" i="3" l="1"/>
  <c r="G44" i="3" s="1"/>
  <c r="G9" i="3" l="1"/>
  <c r="G15" i="20"/>
  <c r="H11" i="28"/>
  <c r="G30" i="30"/>
  <c r="G13" i="30" s="1"/>
  <c r="H13" i="30" s="1"/>
  <c r="G18" i="20" l="1"/>
  <c r="G14" i="30"/>
  <c r="H14" i="30" s="1"/>
  <c r="G14" i="31" l="1"/>
  <c r="G31" i="31"/>
  <c r="G13" i="31" s="1"/>
  <c r="H13" i="31" s="1"/>
  <c r="G25" i="31"/>
  <c r="G11" i="31" s="1"/>
  <c r="H11" i="31" s="1"/>
  <c r="G22" i="31"/>
  <c r="G10" i="31" s="1"/>
  <c r="H10" i="31" s="1"/>
  <c r="H14" i="31" l="1"/>
  <c r="G15" i="31"/>
  <c r="G21" i="20"/>
  <c r="G23" i="20" s="1"/>
  <c r="H10" i="32"/>
  <c r="H15" i="31" l="1"/>
  <c r="H21" i="20"/>
  <c r="G13" i="8"/>
  <c r="H19" i="20" s="1"/>
  <c r="H13" i="8" l="1"/>
  <c r="G47" i="30" l="1"/>
  <c r="G16" i="30" s="1"/>
  <c r="H16" i="30" s="1"/>
  <c r="G25" i="30"/>
  <c r="G10" i="30" s="1"/>
  <c r="H10" i="30" s="1"/>
  <c r="G21" i="30"/>
  <c r="G127" i="25"/>
  <c r="G18" i="25" s="1"/>
  <c r="G14" i="25"/>
  <c r="G19" i="25" l="1"/>
  <c r="G9" i="30"/>
  <c r="G144" i="26"/>
  <c r="G15" i="26" s="1"/>
  <c r="G118" i="26"/>
  <c r="G13" i="26" s="1"/>
  <c r="H9" i="30" l="1"/>
  <c r="G17" i="30"/>
  <c r="H15" i="26"/>
  <c r="G17" i="26"/>
  <c r="H13" i="26"/>
  <c r="H13" i="20"/>
  <c r="G290" i="24"/>
  <c r="G95" i="21"/>
  <c r="G10" i="21" s="1"/>
  <c r="G25" i="21" s="1"/>
  <c r="H25" i="21" s="1"/>
  <c r="H17" i="30" l="1"/>
  <c r="H18" i="20"/>
  <c r="H17" i="26"/>
  <c r="H14" i="20"/>
  <c r="H20" i="20"/>
  <c r="I20" i="20" s="1"/>
  <c r="G15" i="24"/>
  <c r="H10" i="21"/>
  <c r="G22" i="24"/>
  <c r="G8" i="24" l="1"/>
  <c r="G17" i="28" l="1"/>
  <c r="G9" i="28" s="1"/>
  <c r="H9" i="28" l="1"/>
  <c r="G53" i="5" l="1"/>
  <c r="G9" i="5" s="1"/>
  <c r="G13" i="5" l="1"/>
  <c r="H9" i="20" s="1"/>
  <c r="G34" i="28"/>
  <c r="G12" i="28" s="1"/>
  <c r="G297" i="24"/>
  <c r="G16" i="24" s="1"/>
  <c r="H12" i="20" l="1"/>
  <c r="H12" i="28"/>
  <c r="G13" i="28"/>
  <c r="H16" i="20" s="1"/>
  <c r="H13" i="28" l="1"/>
  <c r="G225" i="3" l="1"/>
  <c r="G12" i="3" s="1"/>
  <c r="G13" i="3" s="1"/>
  <c r="H8" i="20" l="1"/>
  <c r="H23" i="20" s="1"/>
  <c r="I23" i="20" s="1"/>
  <c r="J23" i="20" l="1"/>
  <c r="K19" i="20"/>
  <c r="K18" i="20"/>
  <c r="K16" i="20"/>
  <c r="K15" i="20"/>
  <c r="K14" i="20"/>
  <c r="K13" i="20"/>
  <c r="K12" i="20"/>
  <c r="K11" i="20"/>
  <c r="K9" i="20"/>
  <c r="K8" i="20" l="1"/>
  <c r="K7" i="20"/>
  <c r="K23" i="20" s="1"/>
</calcChain>
</file>

<file path=xl/sharedStrings.xml><?xml version="1.0" encoding="utf-8"?>
<sst xmlns="http://schemas.openxmlformats.org/spreadsheetml/2006/main" count="1283" uniqueCount="799">
  <si>
    <t>Zastupitelé</t>
  </si>
  <si>
    <t xml:space="preserve">Správce: </t>
  </si>
  <si>
    <t>§</t>
  </si>
  <si>
    <t>seskupení položek</t>
  </si>
  <si>
    <t>Název seskupení položek</t>
  </si>
  <si>
    <t>%</t>
  </si>
  <si>
    <t>v tis.Kč</t>
  </si>
  <si>
    <t>Neinvestiční nákupy a související výdaje</t>
  </si>
  <si>
    <t>Celkem</t>
  </si>
  <si>
    <t>Neinvestiční transfery obyvatelstvu</t>
  </si>
  <si>
    <t>Komentář:</t>
  </si>
  <si>
    <t>Ostatní platy</t>
  </si>
  <si>
    <t>Knihy, učební pomůcky a tisk</t>
  </si>
  <si>
    <t>Drobný hmotný dlouhodobý majetek</t>
  </si>
  <si>
    <t>Konzultační, poradenské a právní služby</t>
  </si>
  <si>
    <t>Služby školení a vzdělávání</t>
  </si>
  <si>
    <t>Nákup ostatních služeb</t>
  </si>
  <si>
    <t>Opravy a udržování</t>
  </si>
  <si>
    <t>Programové vybavení</t>
  </si>
  <si>
    <t>§ 6113, seskupení pol. 51 - Neinvestiční nákupy a související výdaje</t>
  </si>
  <si>
    <t>§ 6113, seskupení pol. 54 - Neinvestiční transfery obyvatelstvu</t>
  </si>
  <si>
    <t xml:space="preserve">V souvislosti s platnou legislativou navrhujeme rozpočtovat i tuto položku.  </t>
  </si>
  <si>
    <t>Ing. Luděk Niče</t>
  </si>
  <si>
    <t>Ostatní osobní výdaje</t>
  </si>
  <si>
    <t>Odměny členů zastupitelstva obcí a krajů</t>
  </si>
  <si>
    <t>Povinné pojistné na sociální zabezpečení a příspěvek na státní politiku zaměstnanosti</t>
  </si>
  <si>
    <t>Ostatní povinné pojistné placené zaměstnavatelem</t>
  </si>
  <si>
    <t>Studená voda</t>
  </si>
  <si>
    <t>Teplo</t>
  </si>
  <si>
    <t>Elektrická energie</t>
  </si>
  <si>
    <t>Pohonné hmoty a maziva</t>
  </si>
  <si>
    <t>Služby peněžních ústavů</t>
  </si>
  <si>
    <t xml:space="preserve">Nájemné </t>
  </si>
  <si>
    <t>Pohoštění</t>
  </si>
  <si>
    <t>Účastnické poplatky na konference</t>
  </si>
  <si>
    <t>Ostatní poskytované zálohy a jistiny</t>
  </si>
  <si>
    <t>Věcné dary</t>
  </si>
  <si>
    <t>Nákup kolků</t>
  </si>
  <si>
    <t>Platby daní a poplatků státnímu rozpočtu</t>
  </si>
  <si>
    <t>Náhrady mezd v době nemoci</t>
  </si>
  <si>
    <t>Ostatní neinvestiční výdaje</t>
  </si>
  <si>
    <t>Ostatní neinvestiční transfery obyvatelstvu</t>
  </si>
  <si>
    <t>Nájemné</t>
  </si>
  <si>
    <t>Nespecifikované rezervy</t>
  </si>
  <si>
    <t>§ 6172, seskupení pol. 51 - Neinvestiční nákupy a související výdaje</t>
  </si>
  <si>
    <t>ORJ - 03</t>
  </si>
  <si>
    <t>Ostatní platby za provedenou práci jinde nezařazené</t>
  </si>
  <si>
    <t>Povinné pojistné na veřejné zdravotní pojištění</t>
  </si>
  <si>
    <t>Povinné pojistné na úrazové pojištění</t>
  </si>
  <si>
    <t>Teplá voda</t>
  </si>
  <si>
    <t>Nákup ostatních paliv a energie</t>
  </si>
  <si>
    <t>Nafta do náhradního zdroje elektrické energie.</t>
  </si>
  <si>
    <t>Položka zahrnuje nákup výrobků a služeb k pohoštění KÚOK.</t>
  </si>
  <si>
    <t>§ 6172, seskupení pol. 54 - Neinvestiční transfery obyvatelstvu</t>
  </si>
  <si>
    <t>ORJ - 04</t>
  </si>
  <si>
    <t>Mgr. Hana Kamasová</t>
  </si>
  <si>
    <t>vedoucí odboru</t>
  </si>
  <si>
    <t>Investiční nákupy a související výdaje</t>
  </si>
  <si>
    <t>§ 6172, seskupení pol. 61 - Investiční nákupy a související výdaje</t>
  </si>
  <si>
    <t>Pozemky</t>
  </si>
  <si>
    <t>ORJ - 17</t>
  </si>
  <si>
    <t>Ing. Miroslav Kubín</t>
  </si>
  <si>
    <t>Odbor ekonomický</t>
  </si>
  <si>
    <t>ORJ - 07</t>
  </si>
  <si>
    <t xml:space="preserve">Kurzové ztráty týkající se pohybu finančních prostředků na bankovních účtech vedených v EUR.  </t>
  </si>
  <si>
    <t xml:space="preserve">Jedná se o služby spojené s vedením bankovních účtů - za vedení účtů, poplatky za položky apod. a o pojištění platebních karet.   </t>
  </si>
  <si>
    <t>§ 6409, seskupení pol. 59 - Ostatní neinvestiční výdaje</t>
  </si>
  <si>
    <t xml:space="preserve">Odbor životního prostředí a zemědělství </t>
  </si>
  <si>
    <t xml:space="preserve">Odbor sociálních věcí </t>
  </si>
  <si>
    <t xml:space="preserve">Odbor dopravy a silničního hospodářství </t>
  </si>
  <si>
    <t>Odbor (kancelář)</t>
  </si>
  <si>
    <t>ORJ</t>
  </si>
  <si>
    <t>ROK 8.11.2011</t>
  </si>
  <si>
    <t>rozdíl</t>
  </si>
  <si>
    <t>9=6-8</t>
  </si>
  <si>
    <t xml:space="preserve">Odbor ekonomický  </t>
  </si>
  <si>
    <t xml:space="preserve">Odbor zdravotnictví </t>
  </si>
  <si>
    <t>Ochranné pomůcky</t>
  </si>
  <si>
    <t xml:space="preserve">Jedná se o průběžné zálohy na drobné výdaje spojené se zajištěním akcí a chodů sekretariátů členů vedení OK vyplácené přes pokladnu. </t>
  </si>
  <si>
    <t>ORJ - 18</t>
  </si>
  <si>
    <t>§ 3341, seskupení pol. 51 - Neinvestiční nákupy a související výdaje</t>
  </si>
  <si>
    <t>§ 3349, seskupení pol. 51 - Neinvestiční nákupy a související výdaje</t>
  </si>
  <si>
    <t>§ 6409, seskupení pol. 51 - Neinvestiční nákupy a související výdaje</t>
  </si>
  <si>
    <t>Úroky vlastní</t>
  </si>
  <si>
    <t xml:space="preserve">Na této položce jsou rozpočtovány prostředky pro možnost čerpání výdajů za konzultační, poradenské a právní služby pro potřeby členů vedení OK. </t>
  </si>
  <si>
    <t xml:space="preserve">Výdaje na úhradu nákladů za daňové poradenství a konzultační činnosti v oblasti účetnictví na základě uzavřených smluv.  </t>
  </si>
  <si>
    <t>Léky a zdravotnický materiál</t>
  </si>
  <si>
    <t>Zpracování dat a služby související s informačními a komunikačními technologiemi</t>
  </si>
  <si>
    <t>§ 5272, seskupení pol. 51 - Neinvestiční nákupy a související výdaje</t>
  </si>
  <si>
    <t>§ 5273, seskupení pol. 51 - Neinvestiční nákupy a související výdaje</t>
  </si>
  <si>
    <t>Prádlo, oděv a obuv</t>
  </si>
  <si>
    <t>§ 5529, seskupení pol. 51 - Neinvestiční nákupy a související výdaje</t>
  </si>
  <si>
    <t>Odměny za užití duševního vlastnictví</t>
  </si>
  <si>
    <t>Poštovní služby</t>
  </si>
  <si>
    <t>§ 2143, seskupení pol. 51 - Neinvestiční nákupy a související výdaje</t>
  </si>
  <si>
    <t>ORJ - 08</t>
  </si>
  <si>
    <t xml:space="preserve">Ing. Radek Dosoudil </t>
  </si>
  <si>
    <t>§ 3635, seskupení pol. 51 - Neinvestiční nákupy a související výdaje</t>
  </si>
  <si>
    <t>§ 3636, seskupení pol. 51 - Neinvestiční nákupy a související výdaje</t>
  </si>
  <si>
    <t>§ 3639, seskupení pol. 51 - Neinvestiční nákupy a související výdaje</t>
  </si>
  <si>
    <t>ORJ - 09</t>
  </si>
  <si>
    <t>Ing. Josef Veselský</t>
  </si>
  <si>
    <t>§ 1032, seskupení pol. 51 - Neinvestiční nákupy a související výdaje</t>
  </si>
  <si>
    <t>Nájemné za půdu</t>
  </si>
  <si>
    <t>§ 1036, seskupení pol. 51 - Neinvestiční nákupy a související výdaje</t>
  </si>
  <si>
    <t>§ 1099, seskupení pol. 51 - Neinvestiční nákupy a související výdaje</t>
  </si>
  <si>
    <t>§ 2369, seskupení pol. 51 - Neinvestiční nákupy a související výdaje</t>
  </si>
  <si>
    <t>§ 3719, seskupení pol. 51 - Neinvestiční nákupy a související výdaje</t>
  </si>
  <si>
    <t>§ 3725, seskupení pol. 51 - Neinvestiční nákupy a související výdaje</t>
  </si>
  <si>
    <t>§ 3729, seskupení pol. 51 - Neinvestiční nákupy a související výdaje</t>
  </si>
  <si>
    <t>§ 3742, seskupení pol. 51 - Neinvestiční nákupy a související výdaje</t>
  </si>
  <si>
    <t>§ 3769, seskupení pol. 51 - Neinvestiční nákupy a související výdaje</t>
  </si>
  <si>
    <t>ORJ - 10</t>
  </si>
  <si>
    <t>Mgr. Miroslav Gajdůšek, MBA</t>
  </si>
  <si>
    <t>§ 3269, seskupení pol. 51 - Neinvestiční nákupy a související výdaje</t>
  </si>
  <si>
    <t>§ 3269, seskupení pol. 54 - Neinvestiční transfery obyvatelstvu</t>
  </si>
  <si>
    <t>ORJ - 11</t>
  </si>
  <si>
    <t>Mgr. Irena Sonntagová</t>
  </si>
  <si>
    <t>§ 4339, seskupení pol. 51 - Neinvestiční nákupy a související výdaje</t>
  </si>
  <si>
    <t>§ 4349, seskupení pol. 51 - Neinvestiční nákupy a související výdaje</t>
  </si>
  <si>
    <t>§ 4399, seskupení pol. 51 - Neinvestiční nákupy a související výdaje</t>
  </si>
  <si>
    <t>ORJ - 12</t>
  </si>
  <si>
    <t>Ing. Ladislav Růžička</t>
  </si>
  <si>
    <t>§ 2212, seskupení pol. 51 - Neinvestiční nákupy a související výdaje</t>
  </si>
  <si>
    <t>§ 2223, seskupení pol. 51 - Neinvestiční nákupy a související výdaje</t>
  </si>
  <si>
    <t>§ 2299, seskupení pol. 51 - Neinvestiční nákupy a související výdaje</t>
  </si>
  <si>
    <t>§ 3319, seskupení pol. 51 - Neinvestiční nákupy a související výdaje</t>
  </si>
  <si>
    <t>Odbor zdravotnictví</t>
  </si>
  <si>
    <t>ORJ - 14</t>
  </si>
  <si>
    <t>Ing. Bohuslav Kolář, MBA</t>
  </si>
  <si>
    <t>Provoz záchytné stanice</t>
  </si>
  <si>
    <t>§ 3513, seskupení pol. 51 - Neinvestiční nákupy a související výdaje</t>
  </si>
  <si>
    <t>§ 3522, seskupení pol. 51 - Neinvestiční nákupy a související výdaje</t>
  </si>
  <si>
    <t>§ 3599, seskupení pol. 51 - Neinvestiční nákupy a související výdaje</t>
  </si>
  <si>
    <t xml:space="preserve">Inzerce pro personální výběrová řízení, psychologická vyšetření.  </t>
  </si>
  <si>
    <t xml:space="preserve">Pohoštění </t>
  </si>
  <si>
    <t xml:space="preserve">Výdaje této položky jsou tvořeny především upgradem SW IntraDoc pro potřeby členů rady, zastupitelstva, politických klubů a  zpracovatelů podkladových materiálů ROK a ZOK. </t>
  </si>
  <si>
    <t>a) Smlouva o úvěrovém rámci ve výši 700 mil. Kč s Komerční bankou, a.s.</t>
  </si>
  <si>
    <t xml:space="preserve">b) Smlouva o úvěru ve výši 900 mil. Kč s Evropskou investiční bankou na projekt "Modernizace silnic II. a III. třídy v Olomouckém kraji. Úvěr je ve fázi splácení.  </t>
  </si>
  <si>
    <t>c) Smlouva o úvěrovém rámci ve výši 3 000 mil. Kč s Evropskou investiční bankou na spolufinancování evropských programů a financování vlastních investičních akcí. Úvěr je ve fázi splácení.</t>
  </si>
  <si>
    <t>Poradenství, analýzy a studie zpracovávané externími experty a organizacemi pro potřebu zabezpečení výkonu státní správy a  samosprávy v oblasti ochrany ovzduší.</t>
  </si>
  <si>
    <t xml:space="preserve">a) Odbory Krajského úřadu Olomouckého kraje </t>
  </si>
  <si>
    <t xml:space="preserve">Léky a zdravotnický materiál </t>
  </si>
  <si>
    <t xml:space="preserve">Zpracování dat a služby související s informačními a komunikačními technologiemi </t>
  </si>
  <si>
    <t xml:space="preserve">Dary obyvatelstvu </t>
  </si>
  <si>
    <t>1. Realizace seminářů pro sociální pracovníky</t>
  </si>
  <si>
    <t>3. Realizace seminářů pro sociální pracovníky v oblasti sociálně-právní ochrany dětí</t>
  </si>
  <si>
    <t xml:space="preserve">2. Realizace seminářů (školení), workshopů pro oblast prevence sociálního vyloučení a prevence kriminality </t>
  </si>
  <si>
    <t>Odbor kancelář ředitele</t>
  </si>
  <si>
    <t>1. Předplatné novin a odborných časopisů, jiných nosičů</t>
  </si>
  <si>
    <t>1. Zásady územního rozvoje Olomouckého kraje (ZÚR OK)</t>
  </si>
  <si>
    <t>2. Územně analytické podklady Olomouckého kraje (ÚAP OK)</t>
  </si>
  <si>
    <t xml:space="preserve">1. Členský příspěvek Olomouckého kraje Euroregionu Praděd </t>
  </si>
  <si>
    <t>2. Členský příspěvek Olomouckého kraje Euroregion Glacensis</t>
  </si>
  <si>
    <t xml:space="preserve">Neinvestiční transfery soukromoprávním subjektům </t>
  </si>
  <si>
    <t>1. Propagační a prezentační materiály kraje v oblasti podnikání, obchodu, průmyslu, průmyslových zón, rozvojových ploch a brownfieldů</t>
  </si>
  <si>
    <t>2. Pronájem - pracovní setkání zástupců mikroregionů Olomouckého kraje</t>
  </si>
  <si>
    <t xml:space="preserve">§ 3639, seskupení pol. 52 - Neinvestiční transfery soukromoprávním subjektům </t>
  </si>
  <si>
    <t xml:space="preserve">Neinvestiční transfery obcím </t>
  </si>
  <si>
    <t>§ 2141, seskupení pol. 51 - Neinvestiční nákupy a související výdaje</t>
  </si>
  <si>
    <t xml:space="preserve">2. Porady ředitelů škol a školských zařízení </t>
  </si>
  <si>
    <t>Zahrnuje prostředky na proplacení nákladů spojených se zasedáním Rady a Zastupitelstva mládeže Olomouckého kraje (včetně jednání výborů Zastupitelstva), Národního parlamentu dětí a mládeže a akcí souvisejících s činností Rady a Zastupitelstva mládeže  Olomouckého kraje.</t>
  </si>
  <si>
    <t>§ 3792, seskupení pol. 51 - Neinvestiční nákupy a související výdaje</t>
  </si>
  <si>
    <t xml:space="preserve">Krajská konference environmentálního vzdělávání, výchovy a osvěty Olomouckého kraje </t>
  </si>
  <si>
    <t xml:space="preserve">Environmentální vzdělávání, výchova a osvěta </t>
  </si>
  <si>
    <t xml:space="preserve">1. Nájemné při akcích Olomouckého kraje </t>
  </si>
  <si>
    <t xml:space="preserve">2. Nájemné při akcích realizovaných pro NNO </t>
  </si>
  <si>
    <t xml:space="preserve">2. Náklady na organizační zajištění akcí Olomouckého kraje </t>
  </si>
  <si>
    <t>4. Monitoring OFF-LINE</t>
  </si>
  <si>
    <t>3. Náklady spojené s financování občerstvení na akcích organizovaných pro NNO</t>
  </si>
  <si>
    <t xml:space="preserve">Neinvestiční příspěvky zřízeným příspěvkovým organizacím </t>
  </si>
  <si>
    <t xml:space="preserve">Odbor podpory řízení příspěvkových organizací </t>
  </si>
  <si>
    <t>ORJ - 19</t>
  </si>
  <si>
    <t xml:space="preserve">Ing. Miroslava Březinová </t>
  </si>
  <si>
    <t xml:space="preserve">Náhrada za přičlenění honebních pozemků na základě dohod uzavřených mezi Olomouckým krajem a vlastníky pozemků, Městem Hranice a Lesy ČR, s.p., o přičlenění honebních pozemků k vlastní honitbě Olomouckého kraje Valšovice.  </t>
  </si>
  <si>
    <t>Kurzové rozdíly ve výdajích</t>
  </si>
  <si>
    <t xml:space="preserve">Prostředky rozpočtované na této položce zahrnují náklady za úhrady pronájmů prostor při akcích realizovaných pro NNO. </t>
  </si>
  <si>
    <t>1. Náklady na organizační zajištění vybraných komisí Rady AKČR</t>
  </si>
  <si>
    <t xml:space="preserve">Výdaje na úhradu daně z přidané hodnoty na základě daňového přiznání. DPH je odváděno za krátkodobé nájmy (do 48 hod.) včetně vybavení (např. pronájem kongresového sálu), pronájem nebytových prostor a movitých věcí - kantýna, nájem parkovacích míst, úplata za poskytnutí věcného břemene, nájem honebních pozemků, stravovací služby ZELOS, EKO-KOM (zajištění informační kampaně v oblasti vzdělávání a osvěty obyvatel s odpady) a další.  </t>
  </si>
  <si>
    <t xml:space="preserve">Poradenství, analýzy a studie zpracovávané externími experty a organizacemi pro potřebu zabezpečení výkonu státní správy a samosprávy v oblasti odpadového hospodářství.   </t>
  </si>
  <si>
    <t xml:space="preserve">4. Střednědobý plán rozvoje sociálních služeb </t>
  </si>
  <si>
    <t>1. Administrativní služby</t>
  </si>
  <si>
    <t>Odbor kontroly</t>
  </si>
  <si>
    <t>ORJ - 20</t>
  </si>
  <si>
    <t xml:space="preserve">Mgr. Bc. Zuzana Punčochářová </t>
  </si>
  <si>
    <t xml:space="preserve">vedoucí odboru </t>
  </si>
  <si>
    <t xml:space="preserve">Zajištění konzultační, poradenské a právní služby pro potřeby odboru kontroly. Lze také využít pro potřeby analýz, případně studií zpracovaných externími odborníky. Nejde o duplicitní činnosti s již existující právní a daňovou činností pro Olomoucký kraj.  </t>
  </si>
  <si>
    <t xml:space="preserve">Odbor kontroly </t>
  </si>
  <si>
    <t>§ 3399, seskupení pol. 51 - Neinvestiční nákupy a související výdaje</t>
  </si>
  <si>
    <t>Ostatní nákupy jinde nezařazené</t>
  </si>
  <si>
    <t xml:space="preserve">Neinvestiční transfery státnímu rozpočtu </t>
  </si>
  <si>
    <t xml:space="preserve">Poskytnuté náhrady </t>
  </si>
  <si>
    <t xml:space="preserve">Úhrada nákladů řízení při soudních sporech vedených proti Krajskému úřadu Olomouckého kraje, v řízeních spadajících do věcné působnosti ODSH. Úhrada nákladů je prováděna  na základě vydaného rozsudku soudem. </t>
  </si>
  <si>
    <t>1. Projekt Rodinných pasů v Olomouckém kraji</t>
  </si>
  <si>
    <t xml:space="preserve">2. Semináře, pracovní setkání </t>
  </si>
  <si>
    <t>3. Akce pro rodiny</t>
  </si>
  <si>
    <t xml:space="preserve">Jde o zajištění služby posuzování žadatelů o tzv. příbuzenskou pěstounskou péči na základě požadavku OÚORP. Po realizovaném posouzení dochází k refundaci nákladů ze strany OÚORP. Jedná se o  aktivitu v přenesené působnosti. </t>
  </si>
  <si>
    <t>Posuzování žadatelů o příbuzenskou pěstounskou péči</t>
  </si>
  <si>
    <t>2. Specializovaná lékařská a psychologická vyšetření pro potřeby posuzování žadatelů o náhradní rodinnou péči</t>
  </si>
  <si>
    <t xml:space="preserve">Ing. Svatava Špalková </t>
  </si>
  <si>
    <t xml:space="preserve">Nákup materiálu </t>
  </si>
  <si>
    <t>Nákup materiálu</t>
  </si>
  <si>
    <t>Poskytnuté náhrady</t>
  </si>
  <si>
    <t xml:space="preserve">Ostatní nákupy jinde nezařazené </t>
  </si>
  <si>
    <t>1. Ostatní nákupy</t>
  </si>
  <si>
    <t xml:space="preserve">2.Členský příspěvek - Jeseníky - Sdružení cestovního ruchu </t>
  </si>
  <si>
    <t>3. Členský příspěvek - Evropská kulturní stezka sv. Cyrila a Metoděje, z.s.p.o.</t>
  </si>
  <si>
    <t xml:space="preserve">4. Členský příspěvek - Střední Morava - Sdružení cestovního ruchu </t>
  </si>
  <si>
    <t xml:space="preserve">Kurzové rozdíly ve výdajích </t>
  </si>
  <si>
    <t xml:space="preserve">Čerpání na této položce představují výdaje za roční poplatky za platební karty užívané uvolněnými členy ZOK a výdaje za pojištění členů zastupitelstva při zahraničních pracovních cestách.  </t>
  </si>
  <si>
    <t xml:space="preserve">Výdaje této rozpočtové položky tvoří úhrady nákladů za školení, semináře a jazykové vzdělávání absolvované členy Zastupitelstva a Rady Olomouckého kraje.  </t>
  </si>
  <si>
    <t xml:space="preserve">Jedná se o finanční prostředky nárokované na úhradu členského poplatku Olomouckého kraje v Československém ústavu zahraničním.  Z této položky budou hrazeny výdaje např. za vyřízení víz při zahraniční služební cestě.  </t>
  </si>
  <si>
    <t xml:space="preserve">Odbor majetkový, právní a správních činností </t>
  </si>
  <si>
    <t>Úhrada nákladů soudních řízení v případě prohry soudních sporů. Termín pro uhrazení nákladů soudních řízení bývá v rozhodnutí soudu stanoven v řádu několika dní.</t>
  </si>
  <si>
    <t xml:space="preserve">1. Poradenství, analýzy a studie zpracovávané externími experty a organizacemi pro potřebu zabezpečení výkonu státní správy v oblasti:  </t>
  </si>
  <si>
    <t>2. Úhrada nákladů na zajištění technického zabezpečení konání veřejného projednání dokumentace a posudku</t>
  </si>
  <si>
    <t>Odbor strategického rozvoje kraje</t>
  </si>
  <si>
    <t xml:space="preserve">b) Konzultační a poradenská činnost v oblasti stavebního řádu </t>
  </si>
  <si>
    <t>b) digitalizace intraviánu</t>
  </si>
  <si>
    <t>Evropské seskupení pro územní spolupráci (ESÚS NOVUM)</t>
  </si>
  <si>
    <t xml:space="preserve">1.Pronájem - veletrhy investičních příležitostí </t>
  </si>
  <si>
    <t>3. Pronájem - workshop pro zástupce obcí s rozšířenou působností Olomouckého kraje (ORP OK)</t>
  </si>
  <si>
    <t xml:space="preserve">Nákup materiálu v rámci ocenění garantů soutěží. </t>
  </si>
  <si>
    <t xml:space="preserve">Finanční prostředky na zajištění pravidelných porad s řediteli a ekonomy příspěvkových organizací zřizovaných Olomouckým krajem v oblasti kultury. </t>
  </si>
  <si>
    <t>Výše výdajů této položky je stanovena výpočtem z položky 5023 – uvolnění a položka 5021.</t>
  </si>
  <si>
    <t>Zajištění schůze Krajské epidemiologické komise Olomouckého kraje.</t>
  </si>
  <si>
    <t>Prostředky rozpočtované na této položce zahrnují náklady na ostatní nákupy jinde nezařazené, zejména na vyřízení víz při zahraniční služební cestě.</t>
  </si>
  <si>
    <t>Prostředky rozpočtované na této položce jsou alokovány na úhradu kurzových rozdílů při hrazení faktur v cizí měně.</t>
  </si>
  <si>
    <t>Na této výdajové položce jsou rozpočtovány prostředky pro možnost využití poštovních služeb v symbolické výši s ohledem na skutečnost čerpání v předchozích letech.</t>
  </si>
  <si>
    <t xml:space="preserve"> </t>
  </si>
  <si>
    <t xml:space="preserve">Vícetisky územních studií a posouzení. </t>
  </si>
  <si>
    <t xml:space="preserve">Rezerva na neplnění daňových příjmů.  </t>
  </si>
  <si>
    <t>Výdaje odborů - provozní výdaje</t>
  </si>
  <si>
    <t>§ 3569, seskupení pol. 51 - Neinvestiční nákupy a související výdaje</t>
  </si>
  <si>
    <t>Na provoz záchytné stanice při Vojenské nemocnici Olomouc. Předpokládá se nárůst ceny.</t>
  </si>
  <si>
    <t>1. Program prevence kriminilaity z MVČR - podíl OK</t>
  </si>
  <si>
    <t>Poradenství, analýzy a studie</t>
  </si>
  <si>
    <t xml:space="preserve">Podle ust. § 18 odst. 2 zákona č. 100/2001 Sb., o posuzování vlivu na životní prostředí, náklady spojené s veřejným projednáním podle § 9 odst. 9 tohoto zákona a náklady spojené  se zveřejňováním podle tohoto zákona nese příslušný krajský úřad. </t>
  </si>
  <si>
    <t>Podlimitní věcná břemena</t>
  </si>
  <si>
    <t>1. Podlimitní věcná břemena do 40 000 Kč</t>
  </si>
  <si>
    <t xml:space="preserve">1. Úhrada provizí realitním kancelářím dle uzavřených smluv o zprostředkování odprodeje </t>
  </si>
  <si>
    <t xml:space="preserve">2. Výdaje související s dokončenými investicemi </t>
  </si>
  <si>
    <t xml:space="preserve">Finanční prostředky na této položce zahrnují úhradu poplatků fyzickým osobám za ověřování podpisů, ověřování listin, případně náklady na poštovní poplatky související s uzavíranými smlouvami na pořízení nemovitých věcí. </t>
  </si>
  <si>
    <t>Nadlimitní věcná břemena</t>
  </si>
  <si>
    <t>1. Nadlimitní věcná břemena nad 40 000 Kč</t>
  </si>
  <si>
    <t xml:space="preserve">Položka je pořizována v souvislosti s úhradou věcných břemen o celkové hodnotě vyšší než 40 000,00 Kč, kam spadají dle vyhlášky č. 410/2009 Sb., § 14 odst. 7 bod d). </t>
  </si>
  <si>
    <t xml:space="preserve">2. Nadlimitní věcná břemena nad 40 000 Kč související s dokončenými investičními akcemi </t>
  </si>
  <si>
    <t xml:space="preserve">Členské příspěvky mezinárodním nevládním organizacím </t>
  </si>
  <si>
    <t>Pronájem místností v případě konání výjezdních porad KUOK s úřady územního plánování a stavebními úřady.</t>
  </si>
  <si>
    <t>1. Zajištění provozu trafostanic v majetku OK velkoodběratelé trafostanic</t>
  </si>
  <si>
    <t xml:space="preserve">3. Zajištění poradenské činnosti v oblasti globálních grantů a kotlíkových dotací </t>
  </si>
  <si>
    <t>2. Překlady</t>
  </si>
  <si>
    <t xml:space="preserve">Neinvestiční transfery nefinančním podnikatelským subjektům - právnickým osobám </t>
  </si>
  <si>
    <t xml:space="preserve">Položka zahrnuje především refundace pojistného (na sociální a zdravotní pojištění) jiným organizacím. </t>
  </si>
  <si>
    <t>2. Regionální centrum Olomouc, s. r .o., Olomouc - Smlouva č. 2008/0424/KŘ/DSM o zajištění služeb - budova RCO</t>
  </si>
  <si>
    <t>2. Regionální centrum Olomouc, s.r.o., Olomouc - Smlouva č. 2008/0424/KŘ/DSM o zajištění služeb - budova RCO</t>
  </si>
  <si>
    <t xml:space="preserve">Plyn </t>
  </si>
  <si>
    <t>4. Regionální centrum Olomouc, s.r.o., Olomouc - Smlouva č. 2012/03819/KŘ/DSM o zajištění služeb pro zařízení datového centra (budova RCO)</t>
  </si>
  <si>
    <t xml:space="preserve">Úhrada poštovného včetně poplatků za časové razítko. </t>
  </si>
  <si>
    <t xml:space="preserve">2.  MERIT GROUP, a.s., Olomouc - Smlouva č. 2003/1070/OIT/DSM o poskytování telekomunikačních služeb </t>
  </si>
  <si>
    <t>2. Regionální centrum Olomouc, s.r.o., Olomouc - Smlouva č. 2012/03818/KŘ/DSM, o nájmu zařízení datového centra - budova RCO</t>
  </si>
  <si>
    <t>2. Výdaje na semináře, školení, kurzy, workshopy, stáže pro neúředníky</t>
  </si>
  <si>
    <t xml:space="preserve">Odbor informačních technologií </t>
  </si>
  <si>
    <t>ORJ - 06</t>
  </si>
  <si>
    <t xml:space="preserve">Programové vybavení </t>
  </si>
  <si>
    <t xml:space="preserve">Náklady spojené s dočasnými zábory pozemků pro realizaci staveb.  </t>
  </si>
  <si>
    <t xml:space="preserve">Náklady spojené s přípravou podkladů pro výkup pozemků - geometrické plány, posudky, právní služby apod. </t>
  </si>
  <si>
    <t>Odbor investic</t>
  </si>
  <si>
    <t>Odbor školství a mládeže</t>
  </si>
  <si>
    <t xml:space="preserve">1. Nákup materiálu pro potřeby odboru </t>
  </si>
  <si>
    <t xml:space="preserve">2. Talent Olomouckého kraje </t>
  </si>
  <si>
    <t>2. Zastupitelstvo mládeže Olomouckého kraje (dále jen ZMOK)</t>
  </si>
  <si>
    <t xml:space="preserve">Na nákup služeb a hrazení výdajů, např.výdaje související s organizací, spoluorganizací akcí zaměřených na aktivity s činností  ZMOK, účast v projektech tematicky zaměřených na mládež a s tím související tématiku.  </t>
  </si>
  <si>
    <t xml:space="preserve">3. Talent Olomouckého kraje </t>
  </si>
  <si>
    <t xml:space="preserve">Finanční prostředky budou použity na zajištění služeb spojených se slavnostním vyhlášením ocenění. </t>
  </si>
  <si>
    <t>1. Zastupitelstvo mládeže Olomouckého kraje</t>
  </si>
  <si>
    <t>3. Talent Olomouckého kraje</t>
  </si>
  <si>
    <t xml:space="preserve">Talent Olomouckého kraje </t>
  </si>
  <si>
    <t xml:space="preserve">Podpora programů škol a školských zařízení, které jsou zaměřeny na DVPP v oblasti primární prevence sociálně - patologických jevů </t>
  </si>
  <si>
    <t>Odbor sportu, kultury a památkové péče</t>
  </si>
  <si>
    <t>ORJ - 13</t>
  </si>
  <si>
    <t xml:space="preserve">Nákup materiálu pro potřeby odboru v oblasti kultury. </t>
  </si>
  <si>
    <t xml:space="preserve">Konzultační a poradenská činnost v oblasti památkové péče. </t>
  </si>
  <si>
    <t xml:space="preserve">Administrativní služby a propagace organizací v oblasti kultury.   
</t>
  </si>
  <si>
    <t>1. Pohoštění pro porady orgánů státní památkové péče</t>
  </si>
  <si>
    <t xml:space="preserve">Zahrnuje finanční prostředky na úhradu nákladů na pohoštění spojených s konáním pravidelných porad s řediteli a ekonomy příspěvkových organizací zřizovaných Olomouckým krajem v oblasti kultury.    </t>
  </si>
  <si>
    <t>2. Porady s řediteli a ekonomy</t>
  </si>
  <si>
    <t>§ 3419, seskupení pol. 51 - Neinvestiční nákupy a související výdaje</t>
  </si>
  <si>
    <t xml:space="preserve">1. Náklady související se zahraničními aktivitami Olomouckého kraje </t>
  </si>
  <si>
    <t xml:space="preserve">2. Prezentace OK v tištěných a on-line médiích </t>
  </si>
  <si>
    <t xml:space="preserve">3. Výstavy domácí i zahraniční, prezentace turistické nabídky kraje ve spolupráci s dalšími subjekty </t>
  </si>
  <si>
    <t>3.Nájemné prostor mimo KÚOK</t>
  </si>
  <si>
    <t xml:space="preserve">Prostředky rozpočtované na této položce zahrnují náklady za úhrady pronájmů prostor mimo KÚOK např. v rámci konání konference samospráv apod.  </t>
  </si>
  <si>
    <t>Prostředky rozpočtované na této položce zahrnují náklady za služby tajemníků klubů ZOK a na úhradu  smluv o poskytování poradenství.</t>
  </si>
  <si>
    <t>1. Náklady spojené s financování občerstvení na akcích organizovaných odborem</t>
  </si>
  <si>
    <t>Prostředky rozpočtované na této položce zahrnují náklady na občerstvení na jednotlivých akcích realizovaných pro NNO.</t>
  </si>
  <si>
    <t>2. Náklady spojené s financování občerstvení na akcích organizovaných odborem</t>
  </si>
  <si>
    <t xml:space="preserve">Jedná se o průběžné zálohy na drobné výdaje spojené se zajištěním akcí a chodů sekretariátů členů vedení OK vyplácené přes pokladnu.    </t>
  </si>
  <si>
    <t>Plyn</t>
  </si>
  <si>
    <t>Odbor kancelář hejtmana</t>
  </si>
  <si>
    <t>d) Smlouva o revolvingovém úvěru s Komerční bankou, a.s. na spolufinacování evropských programů.</t>
  </si>
  <si>
    <t>e) Smlouva o úvěru s Komerční bankou, a.s. na kofinancování evropských programů.</t>
  </si>
  <si>
    <t>Limity schválené ROK 12.6.2017</t>
  </si>
  <si>
    <t>Mgr. Jiří Šafránek</t>
  </si>
  <si>
    <t>Skutečnost 2015</t>
  </si>
  <si>
    <t>Skutečnost 2016</t>
  </si>
  <si>
    <t>Úhrada nákladů na zajištění péče o zvláště chráněná území</t>
  </si>
  <si>
    <t xml:space="preserve">Zákon č. 257/2001 Sb., (knihovní zákon). </t>
  </si>
  <si>
    <t>Neinvestiční transfery cizím příspěvkovým organizacím</t>
  </si>
  <si>
    <t>3. Regionální centrum Olomouc, s. r. o., Olomouc - Smlouva č. 2008/0424/KŘ/DSM o zajištění služeb - budova RCO</t>
  </si>
  <si>
    <t>Výdaje na konference - neúředníci a úředníci.</t>
  </si>
  <si>
    <t>2. Podlimitní věcná břemena do 40 000 Kč</t>
  </si>
  <si>
    <t>3a</t>
  </si>
  <si>
    <t>3b</t>
  </si>
  <si>
    <t>Zastupitelstvo Olomouckého kraje usnesením UZ/10/26/2014 ze dne 11.04.2014 schválilo členství Olomouckého kraje v zájmovém spolku měst, obcí a mikroregionů s názvem "Odpady Olomouckého kraje, z.s." za účelem společného řešení problematiky nakládání s komunálním odpadem. Dle důvodové zprávy je finanční příspěvek Olomouckého kraje na chod spolku 100 tis. Kč ročně.</t>
  </si>
  <si>
    <t>Soudní náhrady památkové péče.</t>
  </si>
  <si>
    <t>Prostředky rozpočtované na této položce zahrnují náklady související se zahraničními aktivitami Olomouckého kraje. Jedná se o prostředky na podporu spolupráce s partnerskými zahraničními regiony včetně zajišťování prezentací Olomouckého kraje v zahraničí.</t>
  </si>
  <si>
    <t>Rezerva na případné odvody v rámci porušení rozpočtové kázně.</t>
  </si>
  <si>
    <t xml:space="preserve">4. Zajištění provozu Turistického informačního portálu Olomouckého kraje (provozní a obsahový servis) </t>
  </si>
  <si>
    <t xml:space="preserve">5. Seniorské cestování </t>
  </si>
  <si>
    <t>vedoucí odboru kancelář hejtmana</t>
  </si>
  <si>
    <t>Prostředky rozpočtované na této položce zahrnují náklady za občertsvení na tiskových konferencí a na další akce pořádané pro novináře, příp. s účastí novinářů.</t>
  </si>
  <si>
    <t>7. ČD Telematika, a.s., Praha - nájemní smlouva č. 2016/03037/OKŘ/DSM - centrální spisovna na Trocnovské ulici v Olomouci</t>
  </si>
  <si>
    <t>Platy a podobné související výdaje</t>
  </si>
  <si>
    <t>Neinvestiční transfery veřejnoprávním subjektům a mezi peněžními fondy téhož subjektu a platby daní</t>
  </si>
  <si>
    <t xml:space="preserve">Dle vyhlášky č. 125/1993 Sb., kterou se stanoví podmínky a sazby zákonného pojištění odpovědnosti zaměstnavatele za škodu při pracovním úraze nebo nemoci z povolání, ve znění pozdějších předpisů (4,2 ‰). </t>
  </si>
  <si>
    <t>Nákup příručních lékárniček na pracovištích, do služebních vozidel a jejich vybavení.</t>
  </si>
  <si>
    <t>Neinvestiční transfery a související platby do zahraničí</t>
  </si>
  <si>
    <t>§ 3636, seskupení pol. 55 - Neinvestiční transfery a související platby do zahraničí</t>
  </si>
  <si>
    <t>§ 6113, seskupení pol. 50 - Platy a podobné související výdaje</t>
  </si>
  <si>
    <t>§ 6113, seskupení pol. 53 - Neinvestiční transfery veřejnoprávním subjektům a mezi peněžními fondy téhož subjektu a platby daní</t>
  </si>
  <si>
    <t>§ 6330, seskupení pol. 53 - Neinvestiční transfery veřejnoprávním subjektům a mezi peněžními fondy téhož subjektu a platby daní</t>
  </si>
  <si>
    <t>§ 6172, seskupení pol. 50 - Platy a podobné související výdaje</t>
  </si>
  <si>
    <t>§ 6172, seskupení pol. 53 - Neinvestiční transfery veřejnoprávním subjektům a mezi peněžními fondy téhož subjektu a platby daní</t>
  </si>
  <si>
    <t>§ 3639, seskupení pol. 53 - Neinvestiční transfery veřejnoprávním subjektům a mezi peněžními fondy téhož subjektu a platby daní</t>
  </si>
  <si>
    <t xml:space="preserve">3. Prezentace kraje na konferencích a veletrzích za účelem propagace investičních příležitostí, rozvojových ploch, průmyslových zón apod. </t>
  </si>
  <si>
    <t>§ 3299, seskupení pol. 53 - Neinvestiční transfery veřejnoprávním subjektům a mezi peněžními fondy téhož subjektu a platby daní</t>
  </si>
  <si>
    <t>§ 3541, seskupení pol. 53 - Neinvestiční transfery veřejnoprávním subjektům a mezi peněžními fondy téhož subjektu a platby daní</t>
  </si>
  <si>
    <t>§ 3792, seskupení pol. 53 - Neinvestiční transfery veřejnoprávním subjektům a mezi peněžními fondy téhož subjektu a platby daní</t>
  </si>
  <si>
    <t>§ 3314, seskupení pol. 53 - Neinvestiční transfery veřejnoprávním subjektům a mezi peněžními fondy téhož subjektu a platby daní</t>
  </si>
  <si>
    <t>§ 3315, seskupení pol. 53 - Neinvestiční transfery veřejnoprávním subjektům a mezi peněžními fondy téhož subjektu a platby daní</t>
  </si>
  <si>
    <t>§ 3544, seskupení pol. 53 - Neinvestiční transfery veřejnoprávním subjektům a mezi peněžními fondy téhož subjektu a platby daní</t>
  </si>
  <si>
    <t>§ 5511, seskupení pol. 53 - Neinvestiční transfery veřejnoprávním subjektům a mezi peněžními fondy téhož subjektu a platby daní</t>
  </si>
  <si>
    <t xml:space="preserve">Úhrada na základě Základní smlouvy schválené usnesením Zastupitelstva Olomouckého kraje UZ 10/3/2006 ze dne 25.5.2006, uzavřené s Ministerstvem kultury ČR </t>
  </si>
  <si>
    <t>Služby pro výkon státní správy v oblasti výběrových řízeních zdravotnických zařízení dle zákona č. 48/1997 Sb., včetně provedení analýzy zdravotního stavu obyvatel OK a systém hospicové péče v OK.</t>
  </si>
  <si>
    <t xml:space="preserve">Úhrada nákladů na očkování proti TBC.Kalmetizace dle zákona č. 258/2000 Sb.,§45 o ochraně veřejného zdraví, předfinancování. </t>
  </si>
  <si>
    <t>Položka zahrnuje výdaje na nákup dálničních známek (včetně zahraničních při zahraničních služebních cestách) pro služební vozidla KÚOK.</t>
  </si>
  <si>
    <t>f) Smlouva o úvěru s PPF bankou, a.s. na financování investic a oprav.</t>
  </si>
  <si>
    <t>1. Úhrada nákladů spojených s organizací chovatelských přehlídek pro hodnocení kvality chované a kontrolou ulovené zvěře - § 59 odst. 2 písm. b) zákona č. 449/2001Sb., o myslivosti. V současnosti je na území kraje vymezeno krajským úřadem 19 oblastí chovu zvěře.</t>
  </si>
  <si>
    <t xml:space="preserve">Poradenství, analýzy a studie zpracovávané externími experty a organizacemi pro potřebu zabezpečení výkonu státní správy a samosprávy, v oblasti vodního hospodářství. Aktualizace Databáze ochranných pásem vodních zdrojů na území OK včetně grafických a vektorových vrstev pro zachování její aktuálnosti. </t>
  </si>
  <si>
    <t xml:space="preserve">Zabezpečení konání porad kraje a obcí organizovaných na jednotlivých úsecích státní správy v gesci odboru. </t>
  </si>
  <si>
    <t>Platy zaměstnanců v pracovním poměru vyjma zaměstnanců na služebních místech</t>
  </si>
  <si>
    <t xml:space="preserve">Dle zákona č. 589/1992 Sb., o pojistném na sociální zabezpečení a příspěvku na státní politiku zaměstnanosti, ve znění pozdějších předpisů (25‰). </t>
  </si>
  <si>
    <t xml:space="preserve">Nákup ochranných pracovních pomůcek podle pracovněprávních předpisů a Vnitřního předpisu Krajského úřadu Olomouckého kraje č. VP 9/2015 - určeno pro zaměstnance jednotlivých odborů.                   </t>
  </si>
  <si>
    <t>2. Nákup odborných publikací pro potřeby zaměstnanců KÚOK</t>
  </si>
  <si>
    <t xml:space="preserve">1. Nákupy spotřebního materiálu - elektromateriál, razítka, polymery, sanitární prostředky </t>
  </si>
  <si>
    <t>3. Nákup tonerů pro jednotlivé odbory KÚOK</t>
  </si>
  <si>
    <t>4. Nákup kancelářských potřeb pro potřeby zaměstnanců KÚOK</t>
  </si>
  <si>
    <t>5. Nákup kancelářského papíru pro jednotlivé odbory KÚOK</t>
  </si>
  <si>
    <t>1. O2 Czech Republic, a.s. Praha - Smlouva č. 2017/03029/OKŘ/DSM - poskytování telekomunikačních služeb (telefonní hovory, služby IP VPN, referenční čísla za služby ISDN)</t>
  </si>
  <si>
    <t>2. Česká pojišťovna a. s., Praha - Smlouva č. 2017/03667/OPŘPO/DSM - kolektivní pojištění odpovědnosti z výkonu povolání</t>
  </si>
  <si>
    <t>1. Platby na základě uzavřených objednávek - posuzování neopravitelnosti DHDM před pořízením nových předmětů, revizní zprávy vyplývající z revizí technologických zařízení, ostatní konzultace a poradenství, znalecké posudky</t>
  </si>
  <si>
    <t>2. Platby na základě uzavřených objednávek - znalecké posudky (veřejné zakázky)</t>
  </si>
  <si>
    <t xml:space="preserve">1. STARMON s.r.o., Choceň - Smlouva č. 2012/03811/KŘ/DSM  o poskytování technické podpory </t>
  </si>
  <si>
    <t xml:space="preserve">1. Náklady spojené s výběrovým řízením - centrální adresa, vícetisky, komoditní burza, opakovaná zadávací řízení apod. </t>
  </si>
  <si>
    <t xml:space="preserve">2.  DIGITAL TELECOMMUNICATIONS, spol. s r.o., Ostrava - smlouva č. 2012/01347/KŘ/DSM - servisní smlouva na telefonní ústřednu </t>
  </si>
  <si>
    <t>3. SITEL, spol. s r.o., Praha - smlouva č. 2003/1081/KŘ/DSM, o provádění servisních služeb na slaboproudých systémech</t>
  </si>
  <si>
    <t>5. TRADE FIDES, a.s. Brno - Smlouva č. 2011/03705/KŘ/DSM, o pozáručním servisu na objektovém zařízení LATIS</t>
  </si>
  <si>
    <t>1. Nájemné za pronájem pozemků v souvislosti s majetkoprávním vypořádáním investičních akcí Olomouckého kraje.</t>
  </si>
  <si>
    <t xml:space="preserve">Položka zahrnuje zejména výdaje na základě uzavřené smlouvy s AK Ritter – Šťastný a dále pak veškeré výdaje na úhradu znaleckých posudků, geometrických plánů v souvislosti s realizací jednotlivých dispozic s nemovitým majetkem. </t>
  </si>
  <si>
    <t xml:space="preserve">Tato položka je zřízena pro úhradu poplatků za ověřování listin, podpisů, případně poštovních poplatků organizacím, a dále na výdaje za soudní poplatky. </t>
  </si>
  <si>
    <t xml:space="preserve">Položka Podlimitní věcná břemena je rozpočtována na úhradu věcných břemen v hodnotě do 40 000,00 Kč, kam podle vyhlášky č. 410/2009 Sb., § 14 odst. 6 bod c) patří. </t>
  </si>
  <si>
    <t>4. Majetkoprávní vypořádání odkupu pozemků pod silnicemi II. a III. třídy</t>
  </si>
  <si>
    <t xml:space="preserve">Prostředky rozpočtované na této položce jsou určeny pro úhradu výdajů za kancelářské potřeby členů zastupitelstva (včetně uvolněných členů, vybavení klubů, potřeby pro vybavení kuchyněk členů vedení - ubrousky, papírové tácky...), tisk prvků grafického manuálu (hlavičkové papíry, obálky, vizitky..). Dále je zde i poplatek za knihařské práce - (archivace materiálů ze zastupitelstva a rady). </t>
  </si>
  <si>
    <t xml:space="preserve">Výdaje této položky tvoří v převážné většině úhrady pronájmu prostor pro jednání či setkáních mimo sídlo kraje. Rovněž jsou na této položce plánovány výdaje za nájemné prostor pro akce související se zahraničními aktivitami OK (oficiální návštěvy, ...).   </t>
  </si>
  <si>
    <t xml:space="preserve">Jedná se o nákup hodnotných dárkových předmětů (v pořizovací ceně nad 3 000,- Kč u jednotlivých případů) typických pro Českou republiku a Olomoucký kraj (sklo, grafické listy apod.), které budou použity jako dary pro oficiální zahraniční návštěvy.   </t>
  </si>
  <si>
    <t xml:space="preserve">Prostředky rozpočtované na této položce zahrnují náklady  spojené s projektem Digitální povodňový plán Olomouckého kraje (DPP OK), projekt splnil podmínky přijatelnosti i podmínky věcného hodnocení. Projekt bude financován z Operačního programu ŽP, Zlepšování kvality vody a snižování rizika povodní. Z vlastních finančních zdrojů bude proplacen neveřejný přístup do databáze a v dalším období aktualizace DPP (OdKŘ). </t>
  </si>
  <si>
    <t>§ 5273, seskupení pol. 50 - Platy a podobné související výdaje</t>
  </si>
  <si>
    <t xml:space="preserve">Prostředky rozpočtované na této položce zahrnují náklady  určené k zajištění odborné podpory  pro kraje,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(OdKŘ) </t>
  </si>
  <si>
    <t>Na této výdajové položce jsou rozpočtovány prostředky pro možnost pořízení DHM pro sekretariát hejtmana a odboru kancelář hejtmana.</t>
  </si>
  <si>
    <t>Náklady spojené s realizací akcí - překlady, náklady spojené s věcnými břemeny ukončených akcí, energetické posudky pro akce z OPŽP, apod.</t>
  </si>
  <si>
    <t>2. Aktualizace Strategie rozvoje územního obvodu OK</t>
  </si>
  <si>
    <t xml:space="preserve">Finanční prostředky na externí (na základě smlouvy či objednávky) zpracování případných posudků, hodnocení a analýz nezbytných pro zajištění administrace globálních grantů Olomouckého kraje v rámci OP VK v období udržitelnosti a finanční prostředky na externí (na základě smlouvy či objednávky) zpracování případných posudků, hodnocení a analýz nezbytných pro zajištění administrace kotlíkových dotací (zejména kontrola vyúčtování kotlíkových dotací).    </t>
  </si>
  <si>
    <t>4. Poradenská, informační a analytická činnost v oblasti podpory podnikání a zaměstnanosti</t>
  </si>
  <si>
    <t>5.Zajištění zpracování analytických dat z území OK</t>
  </si>
  <si>
    <t>6. Zajištění poradenské činnosti v oblasti realizace Koncepce rozvoje cyklistické dopravy v OK</t>
  </si>
  <si>
    <t>6. Zajištění realizace vybraných energetických služeb</t>
  </si>
  <si>
    <t>7.  Provoz systému energetického managementu pro KUOK a PO, certifikace ISO 50001</t>
  </si>
  <si>
    <t xml:space="preserve">4. Audit Family Friendly Community pro obce Olomouckého kraje </t>
  </si>
  <si>
    <t xml:space="preserve">Úhrada za služby pošt související s odesíláním zdravotní dokumentace žadatelů o náhradní rodinnou péči a specializovaných vyšetření, která jsou nezbytná v rámci rozhodování o zařazení žadatelů do evidence osob vhodných stát se osvojiteli či pěstouny dle § 27 zákona č. 359/1999 Sb., o sociálně-právní ochraně dětí, ve znění pozdějších předpisů. Jedná se o aktivity v přenesené působnosti. </t>
  </si>
  <si>
    <t xml:space="preserve">Náklady spojené se soudním jednáním - v návaznosti na ustanovení § 16 zákona č. 500/2004 Sb., správní řád, ve znění pozdějších předpisů, je nezbytné počítat s nutností zajištění tlumočení a překladů občanům ČR příslušejícím k národnostní menšině, která tradičně a dlouhodobě žije na území ČR, případně zajištění jiného tlumočení v rámci správního řízení v působnosti oddělení sociální pomoci a oddělení sociálně-právní ochrany (např. do českého znakového jazyka, apod.). Částka reaguje na správní řád upravující postavení příslušného orgánu krajského úřadu v procesu správního řízení. Jedná se o aktivity v rámci výkonu přenesené působnosti.    
</t>
  </si>
  <si>
    <t xml:space="preserve">Náklady na soudní spory (náklady řízení) v oblasti registrací poskytovatelů sociálních služeb,  výkonu sociálně-právní ochrany dětí a správních deliktů. Jedná se o náklady spojené s výkonem přenesené působnosti. Náklady na úhradu soudních poplatků, které by vznikly v souvislosti s prohranými soudními spory v případech žalob proti rozhodnutí vydaným oddělením sociální pomoci a oddělení sociálně-právní ochrany. 
</t>
  </si>
  <si>
    <t xml:space="preserve">Finanční prostředky zahrnují finanční příspěvek na vyhlášení ocenění Talent Olomouckého kraje v souladu s pravidly příslušného veřejného příslibu. V rámci tohoto vyhlášení jsou oceňováni mimořádně nadaní žáci a studenti škol a školských zařízeních na území Olomouckého kraje.   </t>
  </si>
  <si>
    <t>Nákup materiálu pro potřeby odboru, které souvisí s nákupem zápisových lístků pro uchazeče, kteří se hlásí na střední školu a nepřichází ze základních škol. Toto bylo krajským úřadům uloženo v souvislosti s novelizací zákona 561/2004 Sb., o předškolním, základním, středním, vyšším odborném a jiném vzdělávání. Dále na akce Zastupitelstva mládeže Olomouckého kraje a dále na přípravné práce a zpracování Dlouhodobého záměru vzdělávání a rozvoje vzdělávací soustavy Olomouckého kraje, který je zpracováván na základě zákona č. 561/2004 Sb., o předškolním, základním, středním, vyšším odborném a jiném vzdělávání, (školský zákon) vždy jednou za čtyři roky. Zastupitelstvu Olomouckého kraje bude předloženo v první polovině roku 2020.</t>
  </si>
  <si>
    <t xml:space="preserve">1. Úhrada nájemného pro potřeby odboru </t>
  </si>
  <si>
    <t>Finanční prostředky na zajištění pravidelných porad s řediteli a ekonomy škol a školských zařízení zřizovaných Olomouckým krajem a dále pro akce Zastupitelstva mládeže Olomouckého kraje.</t>
  </si>
  <si>
    <t xml:space="preserve">Finanční prostředky budou použity na pronájem sálu k zajištění akce. </t>
  </si>
  <si>
    <t xml:space="preserve">Zahrnuje finanční prostředky na úhradu nákladů na pohoštění spojených s konáním pravidelných porad s řediteli a ekonomy škol a školských zařízení zřizovaných Olomouckým krajem.   </t>
  </si>
  <si>
    <t xml:space="preserve">Poskytnutí neinvestičního příspěvku v souvislosti s realizací nostrifikačních zkoušek dotčeným středním školám zřizovaným Olomouckým krajem. </t>
  </si>
  <si>
    <t>2. Organizace soutěží a přehlídek</t>
  </si>
  <si>
    <t xml:space="preserve">Finanční prostředky zahrnují finanční příspěvek na vyhlášení ocenění Talent Olomouckého kraje v souladu s pravidly příslušného veřejného příslibu. V rámci tohoto vyhlášení jsou finančně podpořeny školy a školská zařízení na území Olomouckého kraje.   </t>
  </si>
  <si>
    <t>5. Podpora polytechnického vzdělávání a řemesel v Olomouckém kraji (stipendia)</t>
  </si>
  <si>
    <t xml:space="preserve">Finančními prostředky budou realizovány činnosti vyplývající z Koncepce environmentální výchovy a osvěty Olomouckého kraje - uspořádání XV. ročníku Krajské konference environmentálního vzdělávání, výchovy a osvěty Olomouckého kraje 2019 a podpora dalších služeb, které významně přispívají k naplnění koncepce EVVO. </t>
  </si>
  <si>
    <t xml:space="preserve">Zahrnuje finanční prostředky pro školy na území Olomouckého kraje oceněných v rámci soutěže Zelená škola Olomouckého kraje v souladu s pravidly příslušného veřejného příslibu.  
</t>
  </si>
  <si>
    <t xml:space="preserve">Zdravotně-preventivní program v Olomouckém kraji, dle jednání se zainteresovanými organizacemi.       </t>
  </si>
  <si>
    <t>6. ANeT, s.r.o. - smlouva č. 2008/1476/OIT/DSM - SW docházkový systém</t>
  </si>
  <si>
    <t>7. Software 602, a.s. - smlouva č. 2010/00099/OIT/DSM - form server pro správu a tvorbu "chytré formuláře"</t>
  </si>
  <si>
    <t>9. Marbes consulting, s.r.o. - smlouva č. 2014/00186/OIT/DSM - Kevis - krajský evidenční systém</t>
  </si>
  <si>
    <t>Nájemné při zajištění porad s pracovníky příspěvkových organizací zřizovaných Olomouckým krajem včetně pracovní porady vedení Olomouckého kraje s příspěvkovými organizacemi.</t>
  </si>
  <si>
    <t>Občerstvení při jednáních s pracovníky příspěvkových organizací zřizovaných Olomouckým krajem včetně pracovní porady vedení Olomouckého kraje s příspěvkovými organizacemi.</t>
  </si>
  <si>
    <t>ORJ - 01</t>
  </si>
  <si>
    <t>Náklady spojené s následnou péčí o zeleň po rekonstrukci silnic II. a III. třídy.</t>
  </si>
  <si>
    <t xml:space="preserve">Na základě výpočtu poměru podlahové plochy kanceláří zastupitelů a poslaneckých klubů z celkové plochy kanceláří KÚOK     (i s ohledem na vývoj cen) byla stanovena výše nákladů za úhradu dálkově dodávané tepelné energie. </t>
  </si>
  <si>
    <t>Platby, které nejsou zahrnuty do jiných mzdových položek (odměny vlastním zaměstnancům za vyhrané soutěže organizované jinými organizacemi).</t>
  </si>
  <si>
    <t xml:space="preserve">Dle zákona č. 48/1997 Sb., o veřejném zdravotním pojištění a o změně a doplnění některých souvisejících zákonů ve znění pozdějších předpisů (9‰). </t>
  </si>
  <si>
    <t>Střední škola železniční, technická a služeb, Šumperk - Smlouva č. 2015/03658/OKŘ/DSM - dohoda o užívání nebytových prostor a úhrada za služby.</t>
  </si>
  <si>
    <t xml:space="preserve">Rezerva na splátky revolvingového úvěru. </t>
  </si>
  <si>
    <t>Rezerva Olomouckého kraje.</t>
  </si>
  <si>
    <t>a) Pronájem pro stavební úřady</t>
  </si>
  <si>
    <t xml:space="preserve">b) Pronájem pro úřady územního plánování </t>
  </si>
  <si>
    <t>Zahrnuje finanční prostředky na úhradu nákladů spojených se zasedáním Rady a Zastupitelstva mládeže Olomouckého kraje.</t>
  </si>
  <si>
    <t xml:space="preserve">Položka je určena na čerpání prostředků (poštovné) v souvislosti s mimořádným odesíláním materiálů členům ZOK (při předání poště mimo podatelnu) a na případné zasílání odměn členům ZOK, kteří nemají bankovní účty či při zasílání balíků do partnerských regionů.   
</t>
  </si>
  <si>
    <t xml:space="preserve">Pojistné je odváděno z odměn uvolněných i neuvolněných členů zastupitelstva (9% z pol. 5021 a 5023). </t>
  </si>
  <si>
    <t xml:space="preserve">Prostředky na úhradu kurzových rozdílů při vyúčtování zahraničních pracovních cest členů zastupitelstva. Přesné čerpání této položky předem nikdy nelze určit, je stanovena minimální částka s ohledem na čerpání v minulých letech. </t>
  </si>
  <si>
    <t xml:space="preserve">g) Smlouva o revolningovém úvěru s Komerční bankou, a.s. - SSOK. </t>
  </si>
  <si>
    <t xml:space="preserve">Prostředky rozpočtované na této položce zahrnují náklady  spojené s Dohodou se ZZK OK - platba za vytápění prostor humanitárního skladu v Konici (OdKŘ).   </t>
  </si>
  <si>
    <t xml:space="preserve">Jedná se o refundace mezd neuvolněných členů ZOK (při účasti členů na zasedáních ROK/ZOK, vedení, ...). S ohledem na téměř pravidelnou účast i neuvolněných členů ZOK na poradách vedení s nárokem na refundaci mzdy navyšujeme rozpočet této položky.   </t>
  </si>
  <si>
    <t xml:space="preserve">Jedná se o refundace pojistného (při účasti členů na zasedáních ROK/ZOK,  vedení...).  </t>
  </si>
  <si>
    <t>Nákup materiálu j.n.</t>
  </si>
  <si>
    <t xml:space="preserve">Služby elektronických komunikací </t>
  </si>
  <si>
    <t xml:space="preserve">Prostředky rozpočtované na této položce zahrnují náklady na pohoštění pro pracovní partnery při jednáních v expozici Olomouckého kraje v době konání  prezentací, veletrhů a výstav cestovního ruchu. </t>
  </si>
  <si>
    <t xml:space="preserve">Lékařská pohotovostní služba pro děti a dorost, dospělé, zubní, včetně lékárenské, zajišťovaná v Olomouckém kraji Fakultní nemocnicí Olomouc, Středomoravskou nemocniční a.s., Nemocnicí Hranice a.s., Nemocnice Šumperk a.s., Jesenickou nemocnicí a.s., a také lékárenská LPS o svátcích.  </t>
  </si>
  <si>
    <t xml:space="preserve">Zahrnuje finanční prostředky na úhradu nákladů na pohoštění v rámci slavnostního vyhlášení ocenění. </t>
  </si>
  <si>
    <t xml:space="preserve">Zastupitelstvo mládeže Olomouckého kraje </t>
  </si>
  <si>
    <t>Zelená škola Olomouckého kraje</t>
  </si>
  <si>
    <t xml:space="preserve">Tato položka zahrnuje zejména výdaje na úhradu daní z nabytí nemovitých věcí a dále výdaje na finanční odvody při úhradě správních poplatků státu. </t>
  </si>
  <si>
    <t>2. Drobný materiál - dílny údržby</t>
  </si>
  <si>
    <t>5. ČD Telematika, a.s., Praha - nájemní smlouva č. 2017/03677/OKŘ/DSM - centrální spisovna na Trocnovské ulici v Olomouci - internet</t>
  </si>
  <si>
    <t>1. Regionální centrum Olomouc, s.r.o., Olomouc - Smlouva č. 2008/0425/KŘ/DSM, o nájmu nebytových prostor - budova RCO</t>
  </si>
  <si>
    <t>8. LARGO PCO s.r.o., Olomouc - Smlouva č. 2017/02940/OKŘ/DSM o technickém a organizačním zajištění přenosu poplachových zpráv ze zařízení EPS a PCO KOPIS HZS</t>
  </si>
  <si>
    <t>4. Schindler CZ, a.s. Praha - smlouva č. 2001/0141/SŘ/DSM - servis výtahů</t>
  </si>
  <si>
    <t xml:space="preserve">Z této položky jsou hrazeny výdaje provizí realitním kancelářím na základě smluv o zprostředkování odprodeje nepotřebných nemovitých věcí, na inzerci záměrů Olomouckého kraje v tisku, na pořízení fotodokumentace, uveřejnění informací o veřejných zakázkách na centrální adrese a výdaje na pořízení kopii geometrických plánů. Dále jsou z této položky hrazena věcná břemena vzniklá na náklad Olomouckého kraje jako investora (stavebníka), a nejsou tudíž považována za dlouhodobý majetek. </t>
  </si>
  <si>
    <t>7=6/4</t>
  </si>
  <si>
    <t>6=5/3</t>
  </si>
  <si>
    <t>Schválený rozpočet 2019</t>
  </si>
  <si>
    <t>Návrh rozpočtu 2020</t>
  </si>
  <si>
    <t>Jistoty</t>
  </si>
  <si>
    <t xml:space="preserve">Základní příděl fondu kulturních a sociálních potřeb a sociálnímu fondu obcí a krajů </t>
  </si>
  <si>
    <t xml:space="preserve">Výdaje položky tvoří především odměny členům Výborů ZOK a Komisí ROK (nastaveno na aktuální počet členů ve zřízených výborech a komisích). </t>
  </si>
  <si>
    <t xml:space="preserve">Náklady na vyplacení odměn členům Zastupitelstva Olomouckého kraje, a to uvolněným i neuvolněným, (členové ZOK - předsedové výborů, komisí, členové výborů a komisí, členové ROK). Pro vyplacení případného odchodného pro všechny uvolněné členy po krajských volbách v říjnu 2020 (nově se vyplácí jednorázově) je počítáno ještě s rezevou 3 535 tis.Kč, která navyšuje rozpočet položky v porovnání s rokem 2019 (z odchodného se neplatí odvody).  </t>
  </si>
  <si>
    <t xml:space="preserve">Z této položky je hrazen poplatek za licenční smlouvu org. OSA (jedná se o předpokládanou cenu s ohledem na inflační koeficient r. 2019 s minimální fin. rezervou v řádu stovek korun). Ustanovení licenční smlouvy pro rok 2020 bude ještě předmětem jednání.  </t>
  </si>
  <si>
    <t xml:space="preserve">Prostředky určené na dovybavení lékárniček v kancelářích asistentek uvolněných členů ZOK a autolékárniček ve služebních vozidlech určených pro vedení OK. </t>
  </si>
  <si>
    <t xml:space="preserve">Na této položce jsou plánovány výdaje za nákup novin a časopisů, případně papírových knih pro členy zastupitelstva OK - cena stanovena s ohledem na očekávané čerpání v roce 2019 a předpokladu 2020.   </t>
  </si>
  <si>
    <t xml:space="preserve">Na základě výpočtu poměru podlahové plochy kanceláří zastupitelů a poslaneckých klubů z celkové plochy kanceláří KÚOK (i s ohledem na vývoj cen) byla stanovena výše nákladů za vodné a stočné.    </t>
  </si>
  <si>
    <t xml:space="preserve">Na základě výpočtu poměru podlahové plochy kanceláří zastupitelů a poslaneckých klubů z celkové plochy kanceláří KÚOK (i s ohledem na vývoj cen) byla stanovena výše nákladů za elektrickou energii. Předpokládá se další zvýšení ceny. </t>
  </si>
  <si>
    <t xml:space="preserve">Na této položce je čerpáno za PHM do vozidel užívaných členy zastupitelstva. </t>
  </si>
  <si>
    <t>Na této položce jsou čerpány výdaje za tel. služby pro členy zastupitelstva a poslanecké kluby (pevné linky), za provoz mobilních telefonů členů zastupitelstva (vedení) a datových karet do NTB, tabletů členů ZOK (uvolněných i neuvolněných) apod.S ohledem na vysoutěžné sazby je navýšena částka pro rok 2020.</t>
  </si>
  <si>
    <t>Výdaje této položky tvoří především grafické práce při aplikaci loga Olomouckého kraje ( v minulosti např. OLKRAJ nebo logo Dnů OK)</t>
  </si>
  <si>
    <t xml:space="preserve">Zahrnuje výdaje za:  
- úhradu poplatků za rozhlasové a televizní přijímače užívané (v rámci kanceláří i rádií ve služebních vozidlech) uvolněnými členy zastupitelstva,  
- úhradu podílu za zajištění úklidu budovy (Jeremenkova 40a) - podíl podlahové plochy zaujímané kancelářemi uvolněných členů vedení a polit. klubů.  
Předpokládá se nárůst cen za služby na základě dosud neukončených VŘ (úklidové služby, ostraha). </t>
  </si>
  <si>
    <t xml:space="preserve">Prostředky rozpočtované na této položce zahrnují náklady na průběžné opravy vozidel zastupitelů, jsou zde alokovány prostředky na povinné garanční prohlídky, STK a případnou výměnu pneumatik, rovněž se z položky hradí opravy a servis kávovarů v sekretariátech uvolněných členů ZOK. 
 </t>
  </si>
  <si>
    <t xml:space="preserve">Z této položky jsou financovány cestovní výdaje členů ZOK při tuzemských pracovních cestách nárokované zpravidla prostřednictvím klasických cestovních příkazů, popř. systémem paušálních plateb. Dále náklady cestovních výdajů členů ZOK při zahraničních pracovních cestách nárokované zpravidla prostřednictvím klasických cestovních příkazů včetně nákupů letenek do zahraničí.   </t>
  </si>
  <si>
    <t xml:space="preserve">Z této položky jsou hrazeny výdaje na občerstvení při jednání ZOK-Hynaisova, ROK, výborů a komisí, při oficiálních návštěvách OK včetně zahraničních, občerstvení na různé akce Olomouckého kraje a pro vedení OK (pro hejtmana OK je počítáno s částkou 150 tis. Kč, pro každého uvolněného náměstka 100 tis. Kč, neuvolněného náměstka 80 tis.Kč, uvolněného člena ZOK 20 tis.Kč a zbývající částka ve výši 500 tis. Kč bude použita na občerstvení při konání ROK, ZOK, komisí a výboru a pod.). </t>
  </si>
  <si>
    <t xml:space="preserve">Požadavek do rozpočtu u této položky vychází z rozpočtu roku 2002-2019 při praktické nemožnosti stanovení přesné výše této položky pro rok 2020. Na položce jsou nárokovány i prostředky pro možné úhrady konferenčních poplatků zástupců Olomouckého kraje na zahraničních konferencích.    </t>
  </si>
  <si>
    <t xml:space="preserve">I přesto, že v roce 2019 nebylo na této položce čerpáno, navrhujeme rozpočet této výdajové položky ponechat v symbolické  výši.  </t>
  </si>
  <si>
    <t>Poskytnutí finančního daru prvnímu narozenému občánku kraje v roce 2020.</t>
  </si>
  <si>
    <t xml:space="preserve">Výdaje za FKSP členů zastupitelstva (vedení OK) byly nárokovány dle informací OŘLZ OKŘ. V případě potřeby bude částka na této položce upravena během roku 2020 rozpočtovou změnou.  </t>
  </si>
  <si>
    <t>3. Výdaje Olomouckého kraje na rok 2020</t>
  </si>
  <si>
    <t xml:space="preserve">Cestovné </t>
  </si>
  <si>
    <t>1. Moravská vodárenská, a.s., Olomouc - Smlouva č. 2003/0645/KŘ/DSM o dodávce vody a Smlouva č. 2006/1251/KŘ/DSM o odvádění odpadních vod - budova KÚOK</t>
  </si>
  <si>
    <t>3.  Regionální centrum Olomouc, s. r. o., Olomouc - Smlouva č. 2019/02813/OKŘ/DSM o nájmu prostoru - budova RCO I</t>
  </si>
  <si>
    <r>
      <t>4. Střední škola železniční, technická a služeb, Šumperk - Smlouva č.</t>
    </r>
    <r>
      <rPr>
        <sz val="10"/>
        <rFont val="Arial"/>
        <family val="2"/>
        <charset val="238"/>
      </rPr>
      <t xml:space="preserve"> </t>
    </r>
    <r>
      <rPr>
        <sz val="11"/>
        <rFont val="Arial"/>
        <family val="2"/>
        <charset val="238"/>
      </rPr>
      <t>2015/03658/OKŘ/DSM, dohoda o užívání nebytových prostor a úhrada za služby</t>
    </r>
  </si>
  <si>
    <t xml:space="preserve">5. ČD Telematika, a.s., Praha - nájemní smlouva č. 2016/03037/OKŘ/DSM - centrální spisovna na Trocnovské ulici v Olomouci </t>
  </si>
  <si>
    <t xml:space="preserve">3. Regionální centrum Olomouc, s.r.o., Olomouc - Smlouva č. 2019/02813/OKŘ/DSM o nájmu prostoru služeb - budova RCO I. </t>
  </si>
  <si>
    <t xml:space="preserve">1. Pražská plynárenská a.s., Praha - Smlouva č. 2018/05199/OKŘ/DSM - sdružené dodávky elektrické energie - budova KÚOK </t>
  </si>
  <si>
    <t>5. Regionální centrum Olomouc, s. r. o., Olomouc - Smlouva č. 2019/02813/OKŘ/DSM o nájmu prostoru - budova RCO I</t>
  </si>
  <si>
    <t xml:space="preserve">6. Střední škola železniční, technická a služeb, Šumperk - Smlouva č. 2015/03658/OKŘ/DSM - dohoda o užívání nebytových prostor a úhrada za služby </t>
  </si>
  <si>
    <t>Pohonné hmoty jsou čerpány prostřednictvím karet CCS. Návrh rozpočtu vychází z reality roku 2019.</t>
  </si>
  <si>
    <t>1. Regionální centrum Olomouc, s.r.o., Olomouc - Smlouva č. 2008/0424/KŘ/DSM o zajištění služeb (jsou účtovány úhrady dle skutečně odebraných jednotek) - budova RCO.</t>
  </si>
  <si>
    <t>2. Regionální centrum Olomouc, s. r. o., Olomouc - Smlouva č. 2019/02813/OKŘ/DSM o nájmu prostoru (jsou účtovány úhrad dle skutečně odebraných jednotek) - budova RCO I.</t>
  </si>
  <si>
    <t>3. CESNET, Praha - Smlouva č. 2018/04573/OIT/DSM o přístupu účastníka do E-infrastruktury CESNET</t>
  </si>
  <si>
    <t>4. Vodafone Czech Republic a. s. , Praha - Smouva č. 2018/05636/OKŘ/DSM - poskytování telekomunikačních služeb (mobilní telefony)</t>
  </si>
  <si>
    <t xml:space="preserve">1. Kooperativa pojišťovna, a. s., Praha - Rámcová pojistná smlouva na cestovní pojištění č. 2019/00828/OKŘ/DSM - cestovní pojištění zaměstnanců KÚOK </t>
  </si>
  <si>
    <t>3. Regionální centrum Olomouc, s.r.o., Olomouc - Smlouva č. 2019/02813/KŘ/DSM, o nájmu prostoru - budova RCO I.</t>
  </si>
  <si>
    <t>4. Častulíková Marie, Jeseník - Smlouva č. 2017/03582/OKŘ/DSM,  o nájmu garáže v Jeseníku</t>
  </si>
  <si>
    <t>5.  Dopravní zdravotnictví, a.s., Praha - Smlouva č. 2004/1007/KŘ/DSM o nájmu pozemkové plochy</t>
  </si>
  <si>
    <t>6. LARGO PCO s.r.o., Olomouc - smlouva č. 2007/2186/KŘ/DSM - přenos poplachových zpráv</t>
  </si>
  <si>
    <t>9. V návrhu rozpočtu je ponechána částka, která bude použita na zajištění prostor na školení, semináře, poskytování metodické pomoci zaměstnancům KÚOK, obcím a příspěvkovým organizacím</t>
  </si>
  <si>
    <t xml:space="preserve">Povinné vzdělávání úředníků dle zákona č. 312/2002 Sb., o úřednících ÚSC a o změně některých zákonů, ve znění pozdějších předpisů (vstupní vzdělávání, průběžné vzdělávání, ZOZ - zvláštní odbornou způsobilost, vzdělávání vedoucích úředníků). Další vzdělávání dle plánu vzdělávání úředníků. 
V roce 2020 je potřeba počítat s navýšením finančních prostředků za akreditované vzdělávací akce v souladu s metodikou MV ČR (bude kladen důraz na využívání akreditovaných vzdělávacích akcí u úředníků). Počet úředníků ovlivňuje čerpání finančních prostředků z rozpočtu, každý úředník, má povinnost splnit 18 vzdělávacích dnů v průběhu 3 let. Vzhledem ke zvýšení počtu úředníků je nutno počítat i s vyššími náklady na zvláštní odbornou způsobilost.
</t>
  </si>
  <si>
    <t xml:space="preserve">Vzdělávání zaměstnanců KÚOK dle jejich požadavků v souladu se zákoníkem práce. Finanční prostředky zůstávají na úrovni roku 2019. </t>
  </si>
  <si>
    <t>3. Výdaje na semináře, školení - hromadné akce pro úředníky i zaměstnance (neúředníky)</t>
  </si>
  <si>
    <t>Výdaje na semináře, školení - hromadné akce pro úředníky i zaměstnance (neúředníky), kdy nelze dopředu stanovit přesné počty úředníků a zaměstnanců. Jedná se o hromadné vzdělávací akce realizované na základě požadavků vedoucích zaměstnanců. Hromadné vzdělávací akce snižují náklady na vzdělávání zaměstnanců, zároveň poptávka po takových akcích se stále zvyšuje. V položce je zahrnut i paušální poplatek za užívání vzdělávacího portálu - SW aplikace e-kurzy a e-personalista, kde roční náklad činí 435 600,00 Kč dle uzavřené smlouvy. V roce 2020 bude důraz kladen na realizaci akreditovaných vzdělávacích akcí, u kterých jsou náklady vyšší než u akcí neakreditovaných. Položka zahrnuje rovněž náklady na koučing vedoucích úředníků.</t>
  </si>
  <si>
    <t>2. Regionální centrum Olomouc, s.r.o. - smlouva č. 2008/0424/KŘ/DSM, o zajištění služeb budova RCO</t>
  </si>
  <si>
    <t>4. Jan Grézl, Sylva Grézlová - HARYSERVIS II, Olomouc - smlouva č. 2004/334/KŘ/DSM, o zabezpečení úklidových prací - budova RCO</t>
  </si>
  <si>
    <t>5. Jan Grézl, Sylva Grézlová - HARYSERVIS II, Olomouc - smlouva č. 2005/0417/KŘ/DSM, o zabezpečení úklidových prací (16. NP) budova RCO</t>
  </si>
  <si>
    <t>6. Jan Grézl, Sylva Grézlová - HARYSERVIS II, Olomouc - smlouva č. 2002/0232/SŘ/DSM, o zabezpečení úklidových prací - budova KÚOK</t>
  </si>
  <si>
    <t>7. Edenred CZ s.r.o., 110 00 Praha - smlouva č. 2016/04952/OKŘ/DSM  (obchodní smlouva na závodní stravování)</t>
  </si>
  <si>
    <t>8. S.O.S., a.s., Olomouc  - smlouva č. 2002/0211/SŘ/DSM, o poskytování služeb včetně dodatků (ostraha budovy KÚOK)</t>
  </si>
  <si>
    <t>9. GRASO, a.s., Olomouc - smlouva č. 2004/0335/KŘ/DSM, o střežení objektu včetně dodatků (ostraha budovy RCO)</t>
  </si>
  <si>
    <t>10. ČD Telematika, a.s., Praha - nájemní smlouva č. 2016/03037/OKŘ/DSM - centrální spisovna na Trocnovské ulici v Olomouci</t>
  </si>
  <si>
    <t>11. Statutární město Olomouc - smlouva č. 2003/1201/KŘ/DSM, o užívání podzemního parkoviště</t>
  </si>
  <si>
    <t xml:space="preserve">12. Ing. Jiří Klimíček, Olomouc - smlouva č. 2018/03683/OKŘ/DSM, o poskytování poradenství a služeb v oblasti bezpečnosti práce a požární ochrany </t>
  </si>
  <si>
    <t>13. Česká pošta, s.p., Praha - smlouva o svozu a rozvozu poštovních zásilek</t>
  </si>
  <si>
    <t xml:space="preserve">14. Česká tisková kancelář, Praha - smlouva č. 2003/0489/KH/DSM, o dodávání zpravodajského servisu ČTK </t>
  </si>
  <si>
    <t>15. ANOPRESS Praha - smlouva č. 2008/0426/KH/DSM - monitoring OFF-LINE</t>
  </si>
  <si>
    <t xml:space="preserve">16. Technické služby města Olomouce, a.s. - smlouva č. 2001/0142/SŘ/DSM, o odvozu a zneškodňování odpadů vč. dodatků </t>
  </si>
  <si>
    <t xml:space="preserve">17. Střední odborná škola a Střední odborné učiliště strojírenské a stavební Jeseník - dohoda č. 2010/00187/KŘ/DSM, o užívání nebytových prostor - DP Jeseník </t>
  </si>
  <si>
    <t>18. Střední škola železniční, technická a služeb, Šumperk - dohoda č. 2015/03658/OKŘ/DSM, o užívání nebytových prostor - DP Šumperk</t>
  </si>
  <si>
    <t>19. Dopravní zdravotnictví a.s., Praha - smlouva č. 2012/02004/KŘ/DSM, o závodní preventivní péči</t>
  </si>
  <si>
    <t>20. JOHNSON CONTROLS INTERNATIONAL, spol. s. r., Praha - Smlouva o dílo  - Měření a regulace č. 2018/02169/OKŘ/DSM</t>
  </si>
  <si>
    <t>21. Mechanika a. s., Prostějov - Smlouva č. 2018/04749/OKŘ/DSM o poskytování servisu vrat a závor</t>
  </si>
  <si>
    <t>22. Revize - klimatizace, UPS, hasicí zařízení s argonitem, ruční hasicí přístroje, hydranty, suchovod, EZS přenos, rozvaděče, nouzové osvětlení, diesel, elektroinstalace, venkovní šachta, sprinklery, vzduchotechnika</t>
  </si>
  <si>
    <t>23. Ostatní úhrady nasmlouvané na objednávky - poplatky za televizní přijímače, rozhlas, mytí oken v budovách KÚOK a RCO, autoprovoz (myčka), úklid kancelářských prostor nad rámec uzavřených smluv, kurýrní služba, mytí žaluzií, výroba informačního systému aj.</t>
  </si>
  <si>
    <t>1. AUTO ČECHÁK s.r.o., Praha - Smlouva č. 2016/00400/OPŘPO/DSM, rámcová smlouva o dílo - výdaje na servis a opravy služebních vozidel, záruční a pozáruční opravy služebních vozidel (návrh rozpočtu vychází z reality roku 2019)</t>
  </si>
  <si>
    <t>6. JOHNSON CONTROLS INTERNATIONAL, spol. s. r. o., Praha - Smlouva o dílo - Měření a regulace č. 2018/02169/OKŘ/DSM</t>
  </si>
  <si>
    <t>7. Mechanika a. s., Prostějov - Smlouva č. 2018/04749/OKŘ/DSM o poskytování servisu vrat a závor</t>
  </si>
  <si>
    <t>8. Výměna kamerového systému v budově KÚOK</t>
  </si>
  <si>
    <t xml:space="preserve">9. Uzavření prostoru kantýny, příčka k výtahům </t>
  </si>
  <si>
    <t>10. Oprava střechy v 10. NP</t>
  </si>
  <si>
    <t>11. Dále ostatní opravy a údržba: opravy frankovacích strojů, opravy zámků, dveří, opravy žaluzií, veškeré opravy a údržba na budovách KÚOK, v pronajatých prostorách RCO, s.r.o. a ČD-Telematika, a. s. (centrální spisovna)</t>
  </si>
  <si>
    <t>Navrhujeme výši finančních prostředků na cestovné tuzemské cesty ve výši 2 500 tis. Kč a zahraniční cesty ve výši 1 200 tis. Kč.</t>
  </si>
  <si>
    <t xml:space="preserve">Pro rok 2020 příděl ve výši 4 % z hrubých vyplacených mezd.             </t>
  </si>
  <si>
    <t xml:space="preserve">Výdaje na této položce budou použity na úhradu věcných břemen souvisejících s dokončenými investičními akcemi a nepřesahujících hodnotu 40 000,00 Kč (dle vyhlášky č. 410/2009 Sb., § 14 odst. 6 bod c). Výše navrhovaných prostředků představuje 100% schválené částky z roku 2019. </t>
  </si>
  <si>
    <t xml:space="preserve">2. Úhrada nájemného v souvislosti s vypořádáním dokončených investičních akcí Olomouckého kraje. Položka je navrhována ve výši 120 tis. Kč, což odpovídá nárůstu 20% oproti roku 2019 Toto navýšení souvisí s předpokladem odboru investic, se kterým byla výše finančních prostředků na úhradu nájemních smluv v roce 2020 konzultována. </t>
  </si>
  <si>
    <t>1. Smlouva s AK Ritter - Šťastný a úhrada znaleckých posudků a geometrických plánů</t>
  </si>
  <si>
    <t xml:space="preserve">2. Úhrada znaleckých posudků a geometrických plánů u dokončených investičních akcí </t>
  </si>
  <si>
    <t>Finanční prostředky z této položky budou použity na úhradu znaleckých posudků a geometrických plánů souvisejících s realizací dokončených investičních akcí Olomouckého kraje a jsou pořizovány ve výši 100% rozpočtu roku 2019.</t>
  </si>
  <si>
    <t xml:space="preserve">Z této položky jsou hrazeny výdaje související s dokončenými investicemi Olomouckého kraje potřebné k pořízení kopií znaleckých posudků či geometrických plánů a dále pak na úhradu věcných břemen vzniklých na náklad Olomouckého kraje jako investora (stavebníka), která nejsou považována za dlouhodobý majetek. Finanční prostředky nárokované na této položce představují 100% rozpočtu roku 2019. </t>
  </si>
  <si>
    <t>1. Majetkoprávní vypořádání pozemků u dokončených investičních staveb</t>
  </si>
  <si>
    <t xml:space="preserve">Touto položkou pořizuje OMPSČ finanční prostředky spojené s majetkoprávním vypořádáním pozemků u dokončených investičních staveb Olomouckého kraje. Prostředky z této položky s tímto ORGem byly v minulých letech čerpány prostřednictvím OI.  </t>
  </si>
  <si>
    <t>Finanční prostředky na této položce budou použity zejména na majetkoprávní vypořádání odkupů pozemků pod silnicemi II. a III. třídy z vlastnictví třetích osob do vlastnictví Olomouckého kraje, v neposlední řadě pak budou použity k pořízení pozemků, potřebných pro činnost příspěvkových organizací Olomouckého kraje.</t>
  </si>
  <si>
    <t xml:space="preserve">Položka je pořizována k úhradě věcných břemen o celkové hodnotě vyšší než 40 000,00 Kč souvisejících s dokončenými investicemi Olomouckého kraje. Finanční prostředky na dokončené investiční akce byly v minulosti čerpány prostřednictvím OI a od roku 2018 budou nově nárokovány přímo OMPSČ a jejich výše odpovídá 130% prostředků schválených v rozpočtu v roce 2019. </t>
  </si>
  <si>
    <t xml:space="preserve">Ostatní neivestiční výdaje </t>
  </si>
  <si>
    <t xml:space="preserve">Úhrada objednávaných příkazových bloků dodavateli. Zajištění distribuce příkazových bloků městským a obecním úřadům dle §92 odst. 3 zákona č. 250/2016 Sb., o odpovědnosti za přestupky a řízení o nich, ve znění pozdějších předpisů, a dle Rámcové dohody na výrobu a distribuci příkazových bloků č. j. MF-44819/2016/3901 uzavřené dne 22. 5. 2017.  
</t>
  </si>
  <si>
    <t xml:space="preserve">Úhrada soudních nákladů. Výše odhadnuta podle počtu podaných žalob. </t>
  </si>
  <si>
    <t xml:space="preserve">Jedná se o finanční prostředky, které budou určeny na úhradu poplatku na zajištění nízkorychlostního kontrolního vážení vozidel na silnicích I., II. a III. tříd v Olomouckém kraji, a to na základě schválené objednávky s Centrem služeb pro silniční dopravu Praha, příspěvkovou organizací Ministerstva dopravy. Podle zákona č. 13/1997 Sb., o pozemních komunikacích, ve znění pozdějších předpisů, kraj zajišťuje kontrolní vážení vozidel na silnicích II. a III. tříd a na silnicích I. tříd se souhlasem vlastníka (ŘSD ČR). Tato služba bude na rok 2020 objednána Olomouckým krajem u Centra služeb pro silniční dopravu, s. p. o. Praha. </t>
  </si>
  <si>
    <t xml:space="preserve">Pronájem školicích prostor s příslušenstvím v průběhu III. a IV. čtvtletí roku 2020 pro pořádání "Metodických dnů Krajského úřadu Olomouckého kraje" pro obce s rozšířenou působností se zaměřením na řešení dopravních přestupků. </t>
  </si>
  <si>
    <t xml:space="preserve">3. Pohoštění pro účastníky slavnostního vyhlášení ceny Neprofesionální knihovník roku </t>
  </si>
  <si>
    <t xml:space="preserve">Jedná se o pokračování cyklu Olympiád pro děti a mládež - zimní verze. V termínu od 19. - 24. 1. 2020 se uskuteční v Karlovarském kraji již IX. zimní olympiáda dětí a mládeže za účasti 14 krajů. Zahrnuje finanční prostředky na úhradu komplexních organizačních nákladů pro účastníky, dopravu účastníků, odměnu trenérům. Celkový předpokládaný počet účastníků za Olomoucký kraj je 134. Oproti předchozí zimní olympiádě v Pardubickém kraji (VIII. zimní ODM 2018) došlo k navýšení počtu sportů o 11 nových, kdy dojde ke zvýšení nákladů celé olympiády. </t>
  </si>
  <si>
    <t>Členský příspěvek  - Národní sportovní centrum Prostějov, z.s.</t>
  </si>
  <si>
    <t>Hry IX. zimní olympiády dětí a mládeže 2020</t>
  </si>
  <si>
    <t xml:space="preserve">Jedná se o pokračování cyklu Olympiád dětí a mládeže -zimní verze. V termínu od 19. - 24. 1. 2020 se uskuteční v Karlovarském kraji již IX. zimní olympiáda dětí a mládeže za účasti 14 krajů. Zahrnuje finanční prostředky na nákup sportovního ošacení pro účastníky a doprovod.  </t>
  </si>
  <si>
    <t xml:space="preserve">Projekt Rodinných pasů v Olomouckém kraji je realizován od roku 2007. V projektu se bude pokračovat i v roce 2020, a to na základě smlouvy o dílo, která bude uzavřena v roce 2019.  Pro rok 2020 jsou očekávány náklady cca 700  tisíc Kč s ohledem na nastavené zadání VZMR, počet realizovaných akcí pro držitele rodinných pasů, počet vydaných pasů, kontaktování potenciálních zájemců ze strany měst a obcí, resp. jejich příspěvkových organizací, provozovatelů zařízení v oblasti kultury, sportu, volnočasových aktivit a cestovního ruchu, administraci projektu, vedení databáze, rozeslání informačních materiálů, výrobu samolepek Rodinný pas s daným grafickým provedením, výrobu informačních letáků s oboustranným plnobarevným tiskem, výrobu drobných propagačních předmětů, výrobu reklamních letáků propagující Rodinný pas, tisk a distribuci Rodinných pasů zapojeným rodinám v Olomouckém kraji, aktualizaci sekce internetových stránek Rodinné pasy a další aktivity. Administrátorem projektu bude společnost vybraná v souladu se Směrnicí Olomouckého kraje č. 4/2018 Postup pro zadávání veřejných zakázek Olomouckého kraje. Jedná se o aktivitu v samostatné působnosti. 
</t>
  </si>
  <si>
    <t xml:space="preserve">V součinnosti s připravovaným materiálem Koncepce rodinné politiky Olomouckého kraje na období 2019-2022 a „Akčním plánem Koncepce rodinné politiky Olomouckého kraj na rok 2020“ (bude předložen ZOK k projednání dne 23. 9. 2019), v rámci priority 1: Institucionální a koncepční zajištění rodinné politiky na krajské a obecní úrovni bude podporována kooperace aktérů rodinné politiky. Jedná se o opatření, v rámci kterého bude probíhat spolupráce s obcemi Olomouckého kraje. Konkrétně jde o realizaci 1 akce – seminářů či workshopu pod vedením zkušeného lektora s cílem podpořit činnost koordinátorů rodinné politiky z jednotlivých obecních úřadů obcí s rozšířenou působností, obcí s pověřeným obecním úřadem a zástupců organizací věnujících se rodině. Finanční prostředky budou použity na zajištění odborných lektorů. Jedná se o aktivitu neinvestiční a v samostatné působnosti. </t>
  </si>
  <si>
    <t>5. Akce pro zaměstnavatele - Společnost přátelská rodině (krajské kolo)</t>
  </si>
  <si>
    <t xml:space="preserve">Uvedená částka vychází ze Strategie prevence kriminality Olomouckého kraje na období 2017 – 2021. Jedná se o realizaci projektu, jehož cílem je soubor preventivních aktivit zaměřených na oblast prevence majetkové kriminality. Jedná se  o povinnou 10% spoluúčast státní podpory na realizaci pilotního projektu Olomouckého kraje v oblasti prevence kriminality, který bude realizován ve spolupráci se spolupracujícími institucemi (např. Policie ČR, samospráva, NNO). Akce proběhne formou objednávky služby. Jedná se o aktivitu v samostatné působnosti.       </t>
  </si>
  <si>
    <t>Uvedená částka vychází ze Strategie prevence kriminality Olomouckého kraje na období 2017 – 2021. Klade si za cíl podpořit zvýšení odbornosti realizátorů preventivních aktivit a dalších zúčastněných subjektů prostřednictvím cíleně konstruovaných vzdělávacích záměrů. Aktivita je zaměřena na vytváření pracovního týmu odborníků, kteří realizují preventivní programy na místní úrovni. Jedná se o zajištění teambuildingového vícedenního setkání a workshopů, které podpoří vzájemnou spolupráci.  Finanční prostředky budou použity na financování lektorů, pronájmů místností a drobné občerstvení prostřednictvím fyzických nebo právnických osob, které zajistí realizaci celé vzdělávací akce. Jedná se o aktivitu v samostatné působnosti.</t>
  </si>
  <si>
    <t>3. Konzultační akce pro pěstouny včetně propagace náhradní rodinné péče</t>
  </si>
  <si>
    <t xml:space="preserve">Krajský úřad je podle § 11 odst. 2 zákona č. 359/1999 Sb., o sociálně-právní ochraně dětí, ve znění pozdějších předpisů, povinen alespoň jednou v roce zabezpečit konzultace o výkonu pěstounské péče. Konzultací se kromě odborníků na řešení výchovných a sociálních problémů zúčastňují pěstouni, kteří mají trvalý pobyt na území kraje, konzultací se mohou zúčastnit též děti svěřené těmto pěstounům do pěstounské péče a další fyzické osoby, které tvoří s pěstounem domácnost. Jedná se o zajištění realizace konzultačních akcí jednodenních či vícedenních pro pěstouny a jejich děti, jejíž součástí může být poděkování a ocenění a bude probíhat v průběhu roku. Finanční prostředky budou použity na financování lektorů, pronájmů místností a drobné občerstvení prostřednictvím fyzických nebo právnických osob, které zajistí realizaci celé vzdělávací akce, dále na zajištění prací (např. grafické práce, polepové práce) a předmětů souvisejících s propagací náhradní rodinné péče na území Olomouckého kraje (např. zakoupení propagačního stánku, drobných upomínkových předmětů, bannerů apod.)  Jedná se o aktivitu v přenesené působnosti.       
</t>
  </si>
  <si>
    <t>4. Navazující specifické vzdělávání pro budoucí pěstouny, pěstouny na přechodnou dobu a osvojitele</t>
  </si>
  <si>
    <t xml:space="preserve">Krajské úřady dle zákona č. 359/1999 Sb., o sociálně-právní ochraně dětí, ve znění pozdějších předpisů, zajišťují přípravy fyzických osob vhodných stát se osvojiteli nebo pěstouny k přijetí dítěte do rodiny a těmto osobám současně poskytují poradenskou pomoc související s osvojením dítěte nebo svěřením dítěte do pěstounské péče včetně speciální přípravy k přijetí dítěte pěstounem na přechodnou dobu (dále jen přípravy). Přípravy žadatelů o náhradní rodinnou péči pro KÚOK zajišťuje Středisko sociální prevence Olomouc, p.o., která má k uvedené činnosti pověření k výkonu sociálně-právní ochrany dětí. Současně je potřeba operativně zajistit individuální přípravy žadatelů na základě specifických potřeb. Požadované prostředky představují náklady spojené s realizací individuálních příprav žadatelů a specifických vzdělávacích aktivit spojených s doprovázením pěstounů, pěstounů na přechodnou dobu a osvojitelů.  Jedná se o aktivitu v přenesené působnosti.      
</t>
  </si>
  <si>
    <t xml:space="preserve">Olomoucký kraj prostřednictvím cílů a opatření definovaných ve Střednědobém plánu rozvoje sociálních služeb v Olomouckém kraji pro roky 2018 - 2020 zajišťuje své zákonné povinnosti - dostupnost poskytování sociálních služeb na svém území sítí sociálních služeb, síť sociálních služeb je financována prostřednictvím rozpočtu Olomouckého kraje. K nastavení efektivního systému financování sociálních služeb v Olomouckém kraji, který reaguje na odpovědnost krajů za rozhodování o výši dotace ze státního rozpočtu jednotlivým poskytovatelům sociálních služeb napomáhá i metoda benchmarking (modul benchmarking - KISSOS), kterou Olomoucký kraj zpracovává data již od roku 2007. Benchmarking je jedním z modulů aplikace KISSoS (Krajský informační systém sociálních služeb), který obsahuje další moduly, které jsou využívány pro potřeby plánování a zajištění dostupnosti na území Olomouckého kraje - „Podpora vyrovnávací platby“, „MPSV výkaznictví“, „Dotační řízení obcí“, „Elektronický katalog poskytovatelů sociálních služeb v Olomouckém kraji“, který zajišťuje dostupnost informací o možnostech a způsobech poskytování sociálních služeb na území OK, modul "Krajská síť sociálních služeb OK", do kterého poskytovatelé podávají žádosti o vstup svých služeb do sítě a o změnu jednotek služeb. Aktualizace těchto modulů a vznik nových modulů (modul "Obce", „Plánování sociálních služeb“, „Evidence žadatelů a uživatelů sociálních služeb, monitoring výskytu nepříznivých sociálních situací na území OK“, „Webové interaktivní mapy trhu sociálních služeb a sociálních jevů  na území OK“ )  byla v roce 2019 realizována v rámci individuálního projektu Olomouckého kraje. V roce 2020 je nezbytné zajistit finační prostředky na servisní podporu celého informačního systému a jeho modulů, případně jejich aktualizaci v souladu s připravovanýmí legislativními změnami. Servisní podporu a aktualizaci modulů nelze financovat z případného návazného individuálního projektu, neboť nejde o inovativní aktivity. 
</t>
  </si>
  <si>
    <t xml:space="preserve">Realizace seminářů pro sociální pracovníky obcí (v činnosti sociální práce vedoucí k řešení nepříznivé sociální situace a k sociálnímu začleňování osob). Finanční prostředky budou využity pro realizaci vzdělávacích akcí. Vzdělávací akce jsou nezbytné ke zvyšování kvality a úrovně výkonu sociální práce a rovněž s ohledem na potřebu sdílení dobré praxe při řešení nepříznivé sociální situace osob. Jedná se o aktivitu v rámci výkonu přenesené působnosti. Realizace workshopů pro příspěvkové organizace Olomouckého kraje v oblasti kvality poskytovaných sociálních služeb. Workshopy jsou aktivitou navazující na kontrolní a auditní činnost a mají přispět ke zvyšování kvality poskytovaných sociálních služeb a plnění povinností poskytovatele sociálních služeb a tím celkově zvyšovat připravenost příspěvkových organizací na inspekce poskytování sociálních služeb, které realizuje v PO OK krajská pobočka Úřadu práce ČR. Jedná se o aktivitu v samostatné působnosti.  </t>
  </si>
  <si>
    <t xml:space="preserve">V souvislosti s odborným posuzováním žadatelů pro účely zprostředkování osvojení a pěstounské péče dle § 27 zákona č. 359/1999 Sb., o sociálně-právní ochraně dětí, ve znění pozdějších předpisů, vyvstává potřeba vyžádání doplňujících specializovaných lékařských vyšetření k verifikaci údajů vedoucích ke stanovení případných kontraindikací pro zařazení žadatelů do evidence osob vhodných stát se osvojiteli nebo pěstouny. V souladu s ustanovením § 15 odst. 10 zákona č. 48/1997 Sb., o veřejném zdrav. pojištění, ve znění pozdějších předpisů, takto vyžádaná vyjádření hradí orgán, pro který se vyšetření a vyjádření provádí. Při posuzování dětí vyvstává potřeba specializovaných vyšetření souvisejících s jejich zařazením do evidence dětí vhodných k náhradní rodinné péči. Jedná se o výkon přenesené působnosti.   
</t>
  </si>
  <si>
    <t xml:space="preserve">Realizace seminářů, workshopů pro sociální pracovníky obecních úřadů obcí s rozšířenou působností v těchto oblastech: sociálně-právní ochrana dětí,  syndrom zanedbávaného a zneužívaného dítěte, náhradní rodinná péče, problematika kurately pro mládež. Tyto aktivity budou realizovány formou jednodenních nebo vícedenních pracovních setkání. Finanční prostředky budou použity na financování lektorů, pronájmů místností a drobné občerstvení prostřednictvím fyzických nebo právnických osob, které zajistí realizaci celé vzdělávací akce. Jedná se o aktivitu v přenesené působnosti.         </t>
  </si>
  <si>
    <t xml:space="preserve">V rámci platné legislativy v oblasti působnosti při zajištění sociálních služeb je krajům dle § 95 zákona č.108/2006 Sb., o sociálních službách, ve znění pozdějších předpisů, uložena mimo jiné povinnost zpracovávat střednědobý plán rozvoje sociálních služeb ve spolupráci s obcemi na území kraje, se zástupci poskytovatelů a se zástupci osob, jimž jsou sociální služby poskytovány; informovat obce na území kraje o výsledcích zjištěných v procesu plánování; sledovat a vyhodnocovat plnění plánů rozvoje sociálních služeb za účasti zainteresovaných subjektů; zajišťovat dostupnost poskytování sociálních služeb na svém území v souladu se Střednědobým plánem rozvoje a určovat stav sociálních služeb na svém území. Střednědobý plán rozvoje Olomouckého kraje pro roky 2018 -2020 obsahuje cíle a opatření, která jsou rámcové, tedy průřezové všemi cílovými skupinami a jsou úzce provázány s dalšími strategickými dokumenty Olomouckého kraje (Koncepce podpory rozvoje paliativní péče v Olomouckém kraji, Koncept rozvoje péče o osoby s duševním onemocněním v Olomouckém kraji). Požadované finační prostředky ve výši 150 tis. Kč jsou nezbytné k plnění rámcových opatření, která jsou zaměřena na oblast vzdělávání, prohlubování odbornosti, propagaci dobrovolnictví a informovanosti včetně překladu důležitých informací z webových stránek OK do znakového jazyka.  Olomoucký kraj má k plnění povinnosti plánovat sociální služby na svém území schválenou organizační strukturu plánování sociálních služeb - pracovní skupiny složené se zástupců výše uvedených zainteresovaných subjektů. Členové pracovních skupin dobrovolně a bez nároku na odměnu intenzivně pracují na podkladech pro rozhodování orgánů kraje k plnění výše uvedených povinností. Finanční prostředky ve výši 30 tis. Kč jsou určeny k organizačnímu zajištění činnosti skupin včetně drobného občerstvení a k realizaci pravidelného každoročního podzimního pracovního setkání  se všemi poskytovateli sociálních služeb v OK zařazenými do sítě sociálních služeb v kraji. V roce 2019 byly některé z těchto aktivit financované z Individuálního projektu Olomouckého kraje, jehož realizace bude 31. 12. 2019 ukončena.        
</t>
  </si>
  <si>
    <t>Pracovní setkání s řediteli příspěvkových organizací a zahraničními partnery</t>
  </si>
  <si>
    <t>Finanční prostředky budou použity na zajištění pracovních setkání vybraných pracovníků OSV s řediteli příspěvkových organizací za účelem metodického vedení a řešení aktuálních problémů v sociální oblasti. Prostředky budou využity na pronájem místností, pronájem techniky a drobné občerstvení. Navýšení finančních prostředků ve výši 50 tis. Kč na rok 2020 je navrhováno v souvislosti se zájmem zahraničních partnerů, kteří připravili program skupině sociálních pracovníků městských úřadů z Olomouckého kraje v rámci dvou zahraničních pracovních cest, jejich účelem bylo zjištění praxe sociální práce při řešení nepříznivé sociální situace a při poskytování sociálních služeb. Zahraniční cesty byly realizovány do města Vídeň a do Nitranského samosprávného kraje. Při vzájemných diskusích, které přinesly sociálním pracovníkům řadu podnětů, vyslovili zahraniční partneři zájem o pokračování spolupráce a rovněž zájem o seznámení se s praxí v České republice, přičemž avizovali zájem o reciproční návštěvu v Olomouckém kraji. Finanční prostředky jsou tak nárokovány na organizační zajištění návštěv zástupců města Vídeň, Sociálního fondu Vídeň, Úřadu samosprávného Nitranského kraje, Městského úřadu Nitra a zástupců poskytovatelů sociálních služeb.</t>
  </si>
  <si>
    <t>Nákup materiálu pro opravy serverů, patrových přepínačů, záložních zdrojů, diskových polí a ostatních zařízení.</t>
  </si>
  <si>
    <t>1. DTG, a.s. - smlouva č. 2003/0284/OIT/DSM - personální a mzdový systém</t>
  </si>
  <si>
    <t>2. ASD Software, s.r.o. - smlouva č. 2003/0721/OIT/DSM - dotační informační systém - veřejné zakázky, dotace, program obnovy venkova, evidence zájmových sdružení</t>
  </si>
  <si>
    <t>3. Gordic spol. s r.o. - smlouva č. 2003/0765/OIT/DSM, smlouva č. 2003/0719/OIT/DSM, smlouva č. 2014/00170/OIT/DSM, GINIS - ekonomika, spisová služba, rozšíření spisových služeb v rámci eGovernmentu, rozklikávací rozpočet</t>
  </si>
  <si>
    <t>4. MP Orga, spol. s r.o. - smlouva č. 2006/1749/OIT/DSM - SW pro evidenci sociální pomoci pro OSV</t>
  </si>
  <si>
    <t>5. TESCO SW, a.s. - smlouva č. 2007/0434/OIT/DSM - SW Fama + facility management</t>
  </si>
  <si>
    <t>8. Inflex, s.r.o. - smlouva č. 2012/00566/OIT/DSM - IntraDoc - systém pro přípravu materiálů pro Radu a Zastupitelstvo Olomouckého kraje, systém pro přípravu materiálů na schůze vedení a vedoucích odborů Krajského úřadu Olomouckého kraje</t>
  </si>
  <si>
    <t>10. ESMEDIA Interactive s.r.o., Solutia, s.r.o. - (symantec), M.Cop - Smlouva o dílo a posyktování služeb, M. Cop</t>
  </si>
  <si>
    <t>11. TESCO SW, a.s. - smlouva č. 2016/00311/OIT/DSM - zajištění serverové podpory informačního systému zásobník projektových námětů</t>
  </si>
  <si>
    <t>12. Kvasar, s.r.o., - smlouva č. 2003/0717/OIT/DSM - pro eviedence znečišťování ovzduší - OŽPZ</t>
  </si>
  <si>
    <t>13. ICZ, a.s. - smlouva č. 2003/0984/OIT/DSM - technická podpora, správa a údržba jmenných služeb</t>
  </si>
  <si>
    <t>14. Yamaco Software - smlouva č. 2003/1108/OIT/DSM - SW dopravní informační systém, Yamaco Software - elektronické testy OZ</t>
  </si>
  <si>
    <t>15. Inisoft, s.r.o. - smlouva č. 2004/0283/OIT/DSM, smlouva č. 2013/03264/OIT/DSM - informační systém o odpadech - OŽPZ</t>
  </si>
  <si>
    <t>16. Consulting 4U, s.r.o. - smlouva č. 2005/0292/OIT/DSM - licenční smlouva na používání licencí pro informační systém SAP používaný Zdravotnickou záchrannou službou Olomouckého kraje</t>
  </si>
  <si>
    <t>17. Central European Data Ag. - roční podpora včetně -  aktualizace StreetNet, ZE, aktualizace StreetNet TOURIST</t>
  </si>
  <si>
    <t>18. Wolters Kluwer ČR, a.s. - smlouva č. 2006/1298/OIT/DSM - právní informační systém</t>
  </si>
  <si>
    <t>19. T-MAPY spol. s r.o. - smlouva č. 2007/2190/OIT/DSM - evidence nestátních zdravotnických zařízení</t>
  </si>
  <si>
    <t>20. Foresta SG, a.s. - smlouva č. 2008/0730/OIT/DSM . SW evidence lesní správy pro OŽPZ</t>
  </si>
  <si>
    <t>21. CHAPS, s.r.o. - smlouva č. 2009/02927/OIT/DSM - jízdní řády pro ODSH</t>
  </si>
  <si>
    <t>22. PER4MANCE s.r.o. - smlouva č. 2012/03531/OIT/DSM - podpora databází ORACLE (pro GINIS, mzdy a personalistiku, OK Dávky)</t>
  </si>
  <si>
    <t xml:space="preserve">23. Milan Jindáček - smlouva č. 2013/00907/OIT/DSM - poradenská, konzultační a přípravní činnost v rámci přípravy a nasazování GOS projektů (OSV, OŽPZ), </t>
  </si>
  <si>
    <t>24. První certifikační autorita, a. s. - smlouva č. 2005/0320/OIT/DSM - agenda pro vystavování kvalifikovaných certifikátů naší krajskou certifikační (registrační) autoritou</t>
  </si>
  <si>
    <t>25. STAPRO  s. r. o., Axenta, roční podpora NagiosLogServer</t>
  </si>
  <si>
    <t>26. R. Simandel - Nagios servisní, ENSYTRA – energetický management 2018/01724/OSR/DSM</t>
  </si>
  <si>
    <t>27. Beck, 2017/03390/OKŘ Užívací práva ke službě ASPI všem PO a užívací práva ke službě Řízení školy online Mentor</t>
  </si>
  <si>
    <t>28. Codexis - dodatek 1, RAAB Computer s.r.o. - rodina je OK</t>
  </si>
  <si>
    <t>29. MERIT_podpora TCKMERIT_podpora TCK</t>
  </si>
  <si>
    <t>30. EA Microsoft, ARCDATA - SW pro GIS (obecně nástroje GIS - geografické informační systémy), vytvoření architektury ICT Olomouckého kraje (staqv ASIS - současný stav), V návaznosti na Strategický plán vytvořit architekturu ICT Olomouckého kraje (stav TOBE - čeho chceme dosáhnout), Vytvoření rozdílové analýzy (GAP) a následně akčních plánů, podpora CISCO ASA, On-line přenos ZOK, IT-Monitoring - roční maintenance pro NagiosXI</t>
  </si>
  <si>
    <t>31. ONE CLICK - roční podpora 1Click varinata MAXI</t>
  </si>
  <si>
    <t>32. FAMA inventarizace modul Inventarizace umožní příspěvkovým organizacím porovnat evidenční stav majetku se stavem fyzickým, kdy stav fyzický je zjišťován pomocí snímačů čárového kódu (zefektivnění procesu inventarizace, úspora času, který musí příspěvkové organizace inventarizaci věnovat), požadujeme zabezpečit licence pro 147 PO, viz. smlouva OIT, FAMA prostorový pasport modul Prostorový pasport umožní využívat příspěvkovým organizacím popisná metadata a grafické zobrazení pozemků, budov a příslušenství příspěvkových organizací; data získaná pasportizací (sociální PO) a zpracováním mapových podkladů (zpracováno OPŘPO); bez licencí, nelze tato data PO využívat; požadujeme zabezpečit licence pro 147 PO, viz. smlouva OIT, zpracování energetických dat PO od dodavatelů poskytnutých v elektronické podobě, roční smluvní platba p. COP pro PORTÁL PO</t>
  </si>
  <si>
    <t>33. FAMA majetek rozvoj a úprava modulů FAMA+/Majetek, pro získání přehledu o majetku PO z pohledu jeho složení; rozvoj dle požadavku vedení kraje (např. Inventarizace - viz výše), FAMA žádanky rozvoj a úprava modulů FAMA+/Žádanky k realizaci požadavků a zkušeností z praxe při využívání Žádanky za KÚOK, napojení Portálu PO na SSL KÚOK implementace SSL KÚOK na Portál; úprava sběrnice a doprogramování funkcionalit; naléhavý požadavek všech zainteresovaných odborů KÚOK</t>
  </si>
  <si>
    <t>34. Servisní smlouva - řešení incidentů kybernetické bezpečnosti, Smlouva 2015/02434/OIT/DSM - podpora Tender systems</t>
  </si>
  <si>
    <t xml:space="preserve">35. tck (smlouvy Merit, Tescosw, NewPS, ICZ, ), Spoluúčast na projektu "INTRANET", Realizace opatření v návaznosti na nařízení o ochraně osobních údajů, VmWare Vsphere technická podpora, VmWare vCenter technická, Tivoli Storage manager, 602 FormApps-podpora, , roční podpora AutoCAD LT, roční podpora AutoCAD Map 3D, , rozvoj krajského informačního systému o sociálních službách (KISSoS), mobilní mapování silniční sítě TOPGIS/Clevera, Spisová služba, FAMA dokončení propojení, Kredity pro testy od Hogreffe, Oracle nová verze, podpora případné nové verze-částka vyšší proti předchozí, Oracle nová verze, povýšení licence, Oracle upgrade databáze-Per4mance, DMVS-každoroční odložení databáze(Per4mance), Software Personální kancelář platy, KROS, TARGA, FormStudio, Albertina CZ Gold, Zelený software, penetrační testy, aktivní monitoring, podpora datové sklady, </t>
  </si>
  <si>
    <t>Nákup služeb nezařazených do položky 5168 - nákup serverových certifikátů k zajištění bezpečnosti webových prezentací.</t>
  </si>
  <si>
    <t xml:space="preserve">MERIT GROUP, a.s. - opravy a údržba serverů, patrových přepínačů, záložních zdrojů, diskových polí a ostatních zařízení, MERIT GROUP, a.s. - SOD placený servis,
drobné opravy HW.
 </t>
  </si>
  <si>
    <t>Účast Olomouckého kraje na výstavě Má vlast - cestami proměn 2020</t>
  </si>
  <si>
    <t>c) Znalecké posudky</t>
  </si>
  <si>
    <t>a) Správa webové aplikace Evidence podání na rok 2020+ hosting</t>
  </si>
  <si>
    <t>b) Správa webové aplikace Záměry OK na rok 2020</t>
  </si>
  <si>
    <t>c) Poskytování služeb spojených s provozem a rozvojem systému "Digitální mapa veřejné správy - Nástroje na tvorbu a údržbu ÚAP" dle uzavřene SOD 2018/03354/OSR/DSM, přechází do roku 2020</t>
  </si>
  <si>
    <t>d) Zajištění veřejné, elektronicky dostupné, ověřené a aktualizované služby - žádost pro vyjádření o existenci sítí, určené ke stavebnímu řízení v rámci všech stavebních úřadů v OK dle uzavřené objednávky č. 2019/00738/OSR/OBJ, přechází do roku 2020</t>
  </si>
  <si>
    <t xml:space="preserve">Úkoly nové při naplňování ZÚR OK vydaných usnesením č.UZ/21/32/2008 pod č.j.KUOK/8832/2008/OSR-1/274 dne 22.2.2008 ve znění pozdějších aktualizací (Aktualizace č.1 ZÚR OK, vydané usnesením č. UZ/19/44/2011 pod č.j.KUOK/28400/2011 ze dne 22.4.2011 a Aktualizace č.2b ZÚR OK, vydané usnesením č.UZ/4/41/2017 pod č.j.KUOK/41993/2017 ze dne 24.4.2017 a Aktualizace č.3 ZÚR OK, vydané usnesením č.UZ/14/43/2019 pod čj.KUOK24792/2019 z 25.2.2019)  a vyplývající z pořizování jejich aktualizací dle § 42 odst.1 stavebního zákona, ve znění pozdějších předpisů. </t>
  </si>
  <si>
    <t>a) Aktualizace č. 4 ZÚR OK pořizování zkráceným postupem na základě požadavku oprávněného investora, dle uzavřené SOD 2019/01482/OSR/DSM, přechází do roku 2020</t>
  </si>
  <si>
    <t>b) Aktualizace č. 5 ZÚR OK (pořizování zkráceným postupem na základě požadavku oprávněného investora nebo na základě nové aktualizace PÚR ČR)</t>
  </si>
  <si>
    <t>d) úhrada  nákladů na pořízení změn územních plánů vyplývajících z Akt. č. 2a ZÚR OK dle  § 45 odst.2 stavebního zákona</t>
  </si>
  <si>
    <t xml:space="preserve">Aktualizace dat ÚAP je povinnost ze stavebního zákona, viz ust. § 28 odst. 1, aktualizace dat musí být prováděna průběžně, úplná aktualizace 1x za 4 roky. Krajský úřad při ní zajišťuje aktualizaci datového modelu i ve výsledcích a závěrech, tj. v Rozboru udržitelného rozvoje území. Součástí je zpracování dat z ORP a  aktualizace údajů o území, zajištění metodik pro zpracování ÚAP obcí. Karty obcí - nástroj pro aktualizaci a pořizování ÚAP obcí a kraje. 
</t>
  </si>
  <si>
    <t>3. Technická pomoc</t>
  </si>
  <si>
    <r>
      <rPr>
        <b/>
        <i/>
        <sz val="11"/>
        <rFont val="Arial"/>
        <family val="2"/>
        <charset val="238"/>
      </rPr>
      <t>Soudní náhrady</t>
    </r>
    <r>
      <rPr>
        <sz val="11"/>
        <rFont val="Arial"/>
        <family val="2"/>
        <charset val="238"/>
      </rPr>
      <t xml:space="preserve"> 
K rozsudkům soudů vzniklých v řízení (soudní přezkumy dle Soudního řádu správního). Stanovené dle ustanovení § 60 odst. 1 zákona č. 150/2002 Sb., soudního řádu správního. </t>
    </r>
  </si>
  <si>
    <r>
      <t xml:space="preserve">1. Semináře k Programu obnovy venkova (POV) 2020 pro obce Olomouckého kraje 
</t>
    </r>
    <r>
      <rPr>
        <sz val="11"/>
        <rFont val="Arial"/>
        <family val="2"/>
        <charset val="238"/>
      </rPr>
      <t xml:space="preserve">             </t>
    </r>
    <r>
      <rPr>
        <b/>
        <i/>
        <sz val="11"/>
        <rFont val="Arial"/>
        <family val="2"/>
        <charset val="238"/>
      </rPr>
      <t xml:space="preserve">
</t>
    </r>
    <r>
      <rPr>
        <sz val="11"/>
        <rFont val="Arial"/>
        <family val="2"/>
        <charset val="238"/>
      </rPr>
      <t xml:space="preserve">                                                                                                                                                                                                                                                                                                                                                                                   </t>
    </r>
  </si>
  <si>
    <t xml:space="preserve">Zajištění občerstvení na seminářích k POV 2020 pro celkem cca 300 účastníků (5  okresů kraje). </t>
  </si>
  <si>
    <t>36. softwarové vybavení, nákup licencí a souvisejících služeb pro zajištění a další rozvoj hostované spisové služby  PO Olomouckého kraje</t>
  </si>
  <si>
    <t xml:space="preserve">KEO-X Vidimace a legalizace, vedení rejstříku svazků obcí, evidence a procesní vedení majetkoprávních případů/Komplexní řešení pro odvětví infrastruktury SyMAP, dokoupení 50 ks licencí pro FormFlow-Sw.602, technické zhodnocení DNHM, softwarové vybavení, nákup licencí a souvisejících služeb pro zajištění a další rozvoj hostované spisové služby  PO Olomouckého kraje. </t>
  </si>
  <si>
    <t>2.  Setkání zástupců pracovních skupin k aktualizaci Strategie rozvoje územního obvodu OK</t>
  </si>
  <si>
    <t>Zajištění občerstvení na jednáních odborné veřejnosti a pracovních skupin, vč. hodnocení SEA k aktualizaci Strategie rozvoje územního obvodu OK.</t>
  </si>
  <si>
    <t>3. Setkání zástupců pracovních skupin k plnění plánu Územní energetické koncepce OK</t>
  </si>
  <si>
    <t>Zajištění občerstvení na jednání odborné veřejnosti a pracovních skupin pro plnění akčního plánu Územně energetické konceopce OK (zpracování územní studie biomasy, strategie na fotovoltaiku, studie na umístění tepelných čerpadel, studie na využití KVET apod.).</t>
  </si>
  <si>
    <t>4. Zajištění jednání v oblasti řešení nezaměstnanosti v OK</t>
  </si>
  <si>
    <t>Zajištění občerstvení na jednáních u kulatých stolů a panelových diskusích v nezaměstnaností postižených částech OK a v sídle OK. Zajištění občerstvení na jednáních Teritoriálního paktu zaměstnanosti OK, z.s. Regionální sektorové dohody v oblasti textilního, obuvnického a kožedělného průmyslu.</t>
  </si>
  <si>
    <t xml:space="preserve">Porady stavebních úřadů, úřadů územního plánování </t>
  </si>
  <si>
    <t>Výdaje na zajištění občerstvení pro účastníky porad pro 38 stavebních úřadů, 13 úřadů územního plánování.</t>
  </si>
  <si>
    <t>a) porady stavebních úřadů</t>
  </si>
  <si>
    <t>b) porady úřadů územního plánování a informační dny pro pořizovatele</t>
  </si>
  <si>
    <t>6. Setkání zástupců mikroregionů Olomouckého kraje</t>
  </si>
  <si>
    <t xml:space="preserve">7. Workshop pro zástupce obcí s rozšířenou působností Olomouckého kraje (ORP OK) </t>
  </si>
  <si>
    <t>9. Pohoštění v rámci prezentace kraje a místních podnikatelů na konferencích, veletrzích, soutěžích a dalších akcích</t>
  </si>
  <si>
    <t xml:space="preserve">Zajištění občerstvení na konferencích a veletrzích za účelem propagace investičních příležitostí, rozvojových ploch, průmyslových zón, brownfieldů, apod. Výdaje na zajištění občerstvení na slavnostním večeru spojeném s vyhlášením soutěže Podnikatel roku 2019 Olomouckého kraje. Schválení této aktivity bude součástí Plánu aktivit na rok 2020, který bude připraven k projednání v ROK v lednu 2020.
</t>
  </si>
  <si>
    <t xml:space="preserve">ZOK schválilo   dne  29.6.2009, svým usnesením č. UZ/6/50/2009,   přidružené členství OK v EUR Praděd a  výši členského příspěvku tj. 
280 000 Kč. Smlouvu o přidruženém členství č. 2009/03250/OSR/DSM schválila ROK dne 30.7.2009 svým usnesením č. UR/18/13/2009. ROK schválila dne 14.8.2017 svým usnesením č. UR/20/28/2017 a ZOK schválilo dne 18.9.2017 svým usnesením UZ/6/64/2017 zvýšení členského příspěvku na 400 000Kč a dodatek č.1 2009/03250/OSR/DSM/D1 ke smlouvě o přidruženém členství. Poskytnutí příspěvku je realizováno vždy dle smlouvy v I. čtvrtletí daného kalendářního roku na žádost euroregionu. </t>
  </si>
  <si>
    <t xml:space="preserve">ROK schválila dne 16.6.2005 usnesením ROK č. UR/17/55/2005 Smlouvu o mimořádném členství OK v EUR Glacensis, č. sml. 2005/0924/OSR/DSM (70 000Kč). Dodatek ke smlouvě o změně výše čl. příspěvku č.S-2008/0848/OSR/D1 byl schválen usnesením ROK č. UR/76/38/2008 dne 31.1.2008. ROK schválila dne 14.8.2017 svým usnesením UR/20/28/2017 a ZOK schválilo dne 18.9.2017 svým usnesením UZ/6/64/2017 zvýšení členského příspěvku na 100 000 Kč - dodatek č.2 2005/0924/OSR/DSM/D2 ke smlouvě o mimořádném členství. Poskytnutí příspěvku je realizováno vždy dle smlouvy v I. čtvrtletí daného kalendářního roku na žádost euroregionu. 
</t>
  </si>
  <si>
    <t>3. Členský příspěvek Olomouckého kraje  Partnerství pro městskou mobilitu</t>
  </si>
  <si>
    <t xml:space="preserve">Členství OK bylo schváleno Radou Olomouckého kraje dne 4.6.2018, č. usnesení UR/43/32/2018 a následně Zastupitelstvem Olomouckého kraje  dne 25.6.2018, č. UZ/11/55/2018. Členství  ve spolku je jednou z aktivit schválených v akčním plánu Koncepce rozvoje cyklistické dopravy v OK na r. 2018 - 2020. </t>
  </si>
  <si>
    <t xml:space="preserve">§ 3636, seskupení pol. 52 - Neinvestiční transfery soukromoprávním subjektům </t>
  </si>
  <si>
    <t xml:space="preserve">Neinvestiční transfery spolkům </t>
  </si>
  <si>
    <t xml:space="preserve">OK4Inovace je společnou organizací Olomouckého kraje a Univerzity Palackého v Olomouci. Jeho posláním je vytvářet podmínky a poskytovat komplexní služby pro vznik a rozvoj inovačních firem. Příspěvek bude poskytován formou služeb obecného hospodářského zájmu. Přesná výše příspěvku bude stanovena na základě dohody o činnostech a analýzy nákladů sdružení. Předpokládá se projednání na Valné hromadě v prosinci 2019.     </t>
  </si>
  <si>
    <t>OK4 Inovace, zájmové sdružení právnických osob</t>
  </si>
  <si>
    <t>Vydávání prezentačních materiálů a brožur, nákup a výroba propagačních předmětů na veletrhy, konference, soutěže pro podnikatele či jiné prezentační akce, dále grafická příprava těchto materiálů. Výroba a grafická příprava šeku pro výherce soutěže Podnikatel roku 2019. Schválení této aktivity bude součástí Plánu aktivit na rok 2020, který bude připraven k projednání v ROK v lednu 2020.</t>
  </si>
  <si>
    <t>2. Náklady na propagaci krajského kola Vesnice roku 2020</t>
  </si>
  <si>
    <t>Finanční prostředky budou využity na výrobu diplomů, propagačních panelů, výrobu předávacích šeků a vyhodnocení krajského kola soutěže Vesnice roku 2020, grafický návrh, fotografování, korektury, tisk brožury Vesnice roku 2020.</t>
  </si>
  <si>
    <t xml:space="preserve">Pronájem prostor v rámci podpory podnikání na odborných konferencích a veletrzích za účelem podpory podnikání a propagace investičních příležitostí, rozvojových ploch, průmyslových zón a brownfieldů. Dále bude z této položky hrazen pronájem prostor pro vyhlášení vítěze krajského kola soutěže Podnikatel roku 2019 OK. Schválení této aktivity bude součástí Plánu aktivit na rok 2020, který bude připraven k projednání v ROK v lednu 2020.
</t>
  </si>
  <si>
    <t>Tradiční aktivita vedení kraje směrem ke klíčovým partnerům z oblasti venkova, zástupcům mikroregionů, MAS, obcí a měst. Důvodem realizace akce je přenos aktuálních informací (problematika regionálního rozvoje, kohezní politiky 2020+, dotační programy OK pro obce apod.).z vedení kraje na zástupce venkova. Finanční prostředky budou využity na pronájem místnosti včetně techniky a ozvučení.</t>
  </si>
  <si>
    <t xml:space="preserve">Tradiční aktivita odboru směrem k pracovníkům regionálního rozvoje na magistrátech a městských úřadech ORP OK. Důvodem realizace akce je přenos aktuálních informací z krajského úřadu na ORP  (problematika kohezní politiky 2020+, regionálního rozvoje, dotační zdroje kraje, energetické hospodaření apod.). Finanční prostředky budou využity na pronájem místnosti včetně techniky a ozvučení.
</t>
  </si>
  <si>
    <t>4. Pronájem - setkání KÚOK s úřady územního plánování a stavebními úřady</t>
  </si>
  <si>
    <t xml:space="preserve">Realizace služeb souvisejících s provozem trafostanic v rámci čtyřleté rámcové smlouvy pro období 2019 - 2022, č.SOD 2018/05443/OSR/DSM. Jedná se o preventivní údržbu, pravidelné prohlídky a periodické revize trafostanic v majetku OK. Schváleno v ROK usnesením č. UR/57/31/2019 ze dne 21. 1. 2019.    </t>
  </si>
  <si>
    <t>Aktualizace byla schválena č. UZ/15/62/2019 ze dne 29.4.2019 a souvisí s končící platností současného dokumentu, dokončením aktualizace nadřazeného dokumentu (SRR ČR)  a potřebou zpřesnit krajské priority pro budoucí programové období EU 2020+. Aktualizace probíhá ve spolupráci s exrerním dodavatelem služeb a ve spolupráci s odbornou veřejností.</t>
  </si>
  <si>
    <t xml:space="preserve">Vydávání informačních publikaci, brožur a letáků zaměřených dle aktuálních požadavků místních samospráv, podnikatelů, univerzit, výzkumných pracovišť a vedení kraje (např. představení dotačních a proexportních  možností pro podnikatele a výzkumné organizace,  volné průmyslové nemovitostí a brownfieldy v kraji, inovační infrastrukturu). Předpoklad zpracování aktuálních statistik o podnikatelské aktivitě, zaměstnanosti a inovacích v kraji. Podrobnější rozpracování výše uvedených aktivit bude součástí Plánu aktivit v oblasti podpory podnikání na rok 2020, který bude připraven k projednání v ROK v lednu 2020.    </t>
  </si>
  <si>
    <t xml:space="preserve">Zajištění služeb krajského cyklokoordinátora v r. 2020, který koordinuje plnění akčního plánu Koncepce rozvoje cyklistické dopravy v Olomouckém kraji na období 2018-2020 a zajišťuje činnost pracovní skupiny pro rozvoj cyklistiky v Olomouckém kraji. Cyklokoordinátor zároveň spolupracuje s obcemi ležícími v úseku Olomouc-Přerov (D 55) a zpracovává jejich projektové záměry včetně mapových podkladů.   </t>
  </si>
  <si>
    <t>7. Strategie Olomouckého kraje o vodě</t>
  </si>
  <si>
    <t>8. Zajištění externího poradenství v rámci Implementace a rozvoje koncepce Smart Region - Olomoucký kraj</t>
  </si>
  <si>
    <t>Na základě UR/61/33/2019 z 18.3.2019 byl ustaven řídící výbor Smart Regionu Olomouckého kraje, který rozhodl o přípravě strategie. V roce 2019 byl zpracovaný dokument koncepce externí poradenskou firmou Grand Help Advisory s.r.o. Předpokládá se nákup externího poradenství k jednotlivým navrženým opatřením v koncepci na území OK.</t>
  </si>
  <si>
    <t>9. Zpracování studie, která zmapuje doposud nevyužitý potenciál různých zdrojů biomasy pro výrobu ušlechtilých forem energie na území OK</t>
  </si>
  <si>
    <t>Realizace opatření č. 3.1. Akčního plánu ÚEK OK pro splnění operativního cíle Využívání obnovitelných a druhotných zdrojů energie na území OK, který je stanoven v nařízení vlády č. 232/2015 Sb. Pro zpracování studie je uzavřena smlouva č. 2019/00838/OSR/DSM - přechází do roku 2020.</t>
  </si>
  <si>
    <t>10. Zpracování strategie umísťování fotovoltaických zdrojů elektrické energie na přípustných plochách a stavbách OK</t>
  </si>
  <si>
    <t>Realizace opatření č. 3.2. Akčního plánu ÚEK OK pro splnění operativního cíle Využívání obnovitelných a druhotných zdrojů energie na území OK, který je stanoven v nařízení vlády č. 232/2015 Sb. Strategie bude stanovovat přípustné plochy, na které bude možné umísťovat fotovoltaické zdroje energie. Bude sloužit jako podklad pro územní plánování a stavební řízení. Pro zpracování studie je uzavřena smlouva s dodavatelem služeb č. 2019/02542/OSR/DSM - přechází do roku 2020.</t>
  </si>
  <si>
    <t>11. Zpracování metodiky a cílů pro monitoring emisí skleníkových plynů všech významných zdrojů na území OK</t>
  </si>
  <si>
    <t>Realizace opatření č. 5.2. Akčního plánu ÚEK OK pro splnění operativního cíle Snižování emisí zněčišťujících látek a skleníkových plynů na území OK, který je stanoven v nařízení vlády č. 232/2015 Sb. Emise skleník. plynů jsou soustavně sledovány pouze na celostátní úrovni a jen u zdrojů, u nichž to právní předpisy vyžadují. V rámci tohoto navrženého opatření budou sledovány všechny významné zdroje na území OK. V prvním roce bude připravena metodika sledování a stanoveny cíle snížení emisí skleníkových plynů, v dalších letech bude probíhat pravidelný monitoring stavu a vývojových trendů.</t>
  </si>
  <si>
    <t>12. Zpracování územní studie/strategie pro využití potenciálu k instalaci tepelných čerpadel u staveb nových i významných změn stávajících a její využití v rámci územního plánování a stavebního řízení</t>
  </si>
  <si>
    <t>Realizace opatření č. 3.4. Akčního plánu ÚEK OK pro splnění operativního cíle Využití obnovitelných a druhotných zdrojů energie na území OK, který je stanoven v nařízení vlády č. 232/2015 sb. Studie identifikuje potenciál pro využití tepelných čerpadel jako zdrojů tepla při nové výstavbě i při renovacích stávajících objektů, a to při užití potenciálu vzduchu, geotermálního i vodního zdroje jako primární energie. Využití studie je určeno pro územní plánování, staveb. řízení i informační užití jako podklad pro koncepční rozhodování při plánování investičních záměrů.</t>
  </si>
  <si>
    <t>Realizace opatření č. 4.1. Akčního plánu ÚEK OK pro splnění operativního cíle Výroba elektřiny z KVET na území OK, který je stanoven v nařízení vlády č. 232/2015 Sb. Předmětem analýzy budou:</t>
  </si>
  <si>
    <t>1) stávající zdroje tepla, u nichž budou prověřeny možnosti zavedení výroby elektřiny v režimu KVET</t>
  </si>
  <si>
    <t>13. Zpracování analýzy, v jakých instalacích na území OK lze zavést KVET (kombinovaná výroba elektřiny a tepla)</t>
  </si>
  <si>
    <t>1. Technické zabezpečení soutěže Vesnice roku 2020</t>
  </si>
  <si>
    <t xml:space="preserve">Náklady na přepravu a činnost 10-ti členné hodnotitelské komise v rámci soutěže Vesnice roku 2020. </t>
  </si>
  <si>
    <t>Výdaje na překlady dokumentů zahraničních subjektů vč. tlumočení.  Překlady informačních publikací, broužur a letáků v oblasti podpory podnikání do cizích jazyků dle aktuálních potřeb (angličtina, čínština, polština).</t>
  </si>
  <si>
    <t xml:space="preserve">4. Služby spojené s organizací soutěže Podnikatel roku 2020 Olomouckého kraje </t>
  </si>
  <si>
    <t>Organizace a zajištění krajského kola soutěže Podnikatel roku 2020 Olomouckého kraje (kulturní program 100 tis.Kč, autorské poplatky OSA 5 tis.Kč, zvukař, technika, květinová výzdoba 15 tis.Kč).  Příprava tiskových zpráv, zveřejnění v regionálním tisku a TV, koordinace vyhlášení vítězů, program. Schválení této aktivity bude součástí Plánu aktivit na rok 2020, který bude připraven k projednání v ROK v lednu 2020.</t>
  </si>
  <si>
    <t>5. Zajištění realizace opatření akčního plánu územně energetické koncepce OK formou jednání pracovní skupiny zástupců CZT, OK obcí</t>
  </si>
  <si>
    <t>Zajištění energetických služeb pro Krajský úřad a příspěvkové organizace OK externím dodavatelem, E-resources s.r.o., na základě rámcové smlouvy č. 2018/00284/OSR/DSM - přechází do roku 2020.Součástí předmětu plnění je plnění povinnosti dle § 7a zákona č. 406/2000 Sb. o hospodaření energií pro budovy užívané orgánem veřejné moci, tj. zpracování PENB, Energetické posudky, Závěrečná vyhodnocení akce, příprava podkladů pro investiční akce v oblasti hospodaření s vodou na majetku OK a odborné poradenství a zpracování stanovisek. S ohledem na stav čerpání rámcové smlouvy bude koncem roku 2019 vybrán nový dodavatel energetických služeb pro OK.</t>
  </si>
  <si>
    <t xml:space="preserve">Soutěž Podnikatel roku 2019 - ocenění vítěze </t>
  </si>
  <si>
    <t xml:space="preserve">Darovací smlouva o převedení finančních prostředků pro vítěze soutěže Podnikatel roku 2019 Olomouckého kraje. Schválení této aktivity bude součástí Plánu aktivit na rok 2020, který bude připraven k projednání v ROK v lednu 2020.  Darovací smlouva bude řešena samostatnou důvodovou zprávou.  </t>
  </si>
  <si>
    <t>Soutěž Vesnice roku 2020</t>
  </si>
  <si>
    <t xml:space="preserve">Úhrada správního poplatku - výstava Má vlast cestami proměn 2020 Magistrátu Města Olomouc. </t>
  </si>
  <si>
    <t>2. Úhrada části nákladů spojených s konáním 6. ročníku akce "Oslavy lesa na Floře". Záštitu nad touto soutěží měl doposud vždy hejtman 
Olomouckého kraje. Cílem projektu, který je zařazen do programu lesnické pedagogiky, je environmentální osvěta veřejnosti a informovanost o trvale udržitelném lesnickém hospodaření v Olomouckém kraji. V předchozích ročnících byla účast na této dvoudenní akci cca 3.000 účastníků, zejména dětí. Na zajištění přípravy a průběhu akce se podílí řada subjektů. V roce 2014, 2015, 2016, 2017, 2018 a 2019 to bylo asi 20 organizací, např. Výstaviště Flora, a.s., Lesy České republiky, s.p., Lesy města Olomouce, a.s., Ústav pro hospodářskou úpravu lesů, Sdružení vlastníků soukromých a obecních lesů v ČR, Střední lesnická škola v Hranicích, Agentura ochrany přírody a krajiny, CHKO Litovelské Pomoraví, CHKO Jeseníky, Muzeum Komenského v Přerově, Sdružení lesních pedagogů ČR a další. Na realizaci akce se Olomoucký kraj podílí každoročně.</t>
  </si>
  <si>
    <t xml:space="preserve">a) posuzování vlivu na životní prostředí - úhrada nákladů na zpracování posudků na dokumentaci o posouzení vlivu na životní prostředí (ust. § 18 odst. 2 zákona č. 100/2001 Sb., o posuzování vlivu na životní prostředí). Vynaložené finanční prostředky na zpracování posudku 
jsou následně vyúčtovány krajem oznamovateli záměru,  </t>
  </si>
  <si>
    <t>b) integrované prevence - úhrada nákladů za zpracování stanovisek odborně způsobilou osobou k předloženým žádostem o integrované 
povolení (ust. §. 11 zákona č. 76/2002 Sb., o integrované prevenci a omezování znečišťování),</t>
  </si>
  <si>
    <t>c) prevence závažných havárií - úhrada nákladů na zpracování posudku k provozovatelem objektu předložené bezpečnostní dokumentaci 
ke schválení.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t>
  </si>
  <si>
    <t xml:space="preserve">Zákon zavádí povinnost zpracování posudku k provozovatelem předložené bezpečnostní dokumentaci ke schválení. </t>
  </si>
  <si>
    <t>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Zákon dále zavádí povinnost provozovateli objektu uhradit správní poplatek za přijetí žádosti o schválení bezpečnostní dokumentace a vydání závazného stanoviska podle tohoto zákona. V důvodové zprávě k zákonu (sněmovní tisk 399/0) je uvedeno, že správní poplatek se zavádí z důvodu jeho využití na úhradu nákladů na zpracování posudků bezpečnostní dokumentace. Na základě této skutečnosti byly sazby správních poplatků za přijetí žádosti o schválení bezpečnostní dokumentace a vydání závazného stanoviska stanoveny diferencovaně pro jednotlivé typy bezpečnostní dokumentace tak, aby pokrývaly náklady spojené se  zpracováním posudků k těmto návrhům bezpečnostní dokumentace. Zvýšené výdaje tedy budou v tomto případě kraji ze 100 % nahrazeny příjmy ze správních poplatků za přijetí žádosti. V současnosti je u jediného monopolního zpracovatele posudků, kterým je Výzkumný ústav bezpečnosti práce, v.v.i., zadáno zpracování posudků v celkovém objemu 240 tisíc Kč.</t>
  </si>
  <si>
    <t xml:space="preserve">Olomoucký kraj je členem společenství Platform Network, jehož cílem je podpora kooperace mezi regiony a mladými lidmi v Evropě. Konkrétními výstupy jsou nabídky mezinárodních mládežnických kempů, mobility studentů a učitelů, pořádání seminářů a další  mezinárodní spolupráce. Za účelem zlepšení komunikace a lepší prezentace nabízených aktivit členové společenství zřídili webovou  stránku. Na její provoz bude přispívat každý z členských regionů společenství. Dále na výdaje spojené s provozem www stránek ZMOK  www.zmok.cz (hosting, doména). </t>
  </si>
  <si>
    <t>Zahrnuje zpracování výroční zprávy, zpracování analýz v oblasti školství, platby faktur za zveřejněné inzeráty v tisku týkající se vyhlášení konkurzních řízení na pracovní místa ředitelů škol a školských zařízení a platby faktur za zrealizované psychologické testy uchazečů konkurzních řízení (konkurzní řízení jsou realizovány v souladu se  zákonem č. 561/2004 Sb., o předškolním, základním, středním, vyšším odborném a jiném vzdělávání (školský zákon), ve znění pozdějších předpisů a vyhláškou č. 54/2005 Sb., o náležitostech konkursního řízení a konkursních komisích, ve znění pozdějších předpisů, propagaci učebních oborů vzdělávání.</t>
  </si>
  <si>
    <t>4. Podpora mezinárodních výměnných pobytů mládeže a mezinárodních vzdělávacích programů</t>
  </si>
  <si>
    <t>Cílem Podpory polytechnického vzdělávání a řemesel v Olomouckém kraji je zvýšit zájem žáků o studium vybraných, dlouhodobě perspektivních učebních oborů s vysokou uplatnitelností na trhu práce, podporovat aktivity vedoucí ke zvýšení počtu žáků v technických oborech vzdělání zakončených maturitní zkouškou perspektivních na trhu práce, motivovat žáky k lepším výsledkům v oblasti chování i vzdělávání a podporovat trh práce zajištěním dostatku kvalifikované pracovní síly v uvedených oborech. Tato položka nově zahrnuje stipendia pro střední školy v okrese Jeseník tzv. "Jesenická stipendia", jejichž cílem je zastavit odliv žáků středních škol z Jesenicka. Proti roku 2019 dochází k navýšení z důvodu navýšení počtu podporovaných žáků a zařazení dalších oborů.</t>
  </si>
  <si>
    <t xml:space="preserve">Finanční prostředky na zajištění prostor v rámci realizace Krajské konference environmentálního vzdělávání, výchovy a osvěty Olomouckého kraje. </t>
  </si>
  <si>
    <t>Zahrnuje prostředky na úhradu nákladů na pohoštění pro účastníky Krajské konference environmentálního vzdělávání, výchovy a osvěty Olomouckého kraje.</t>
  </si>
  <si>
    <t>§ 3269, seskupení pol. 50 - Platy a podobné související výdaje</t>
  </si>
  <si>
    <t xml:space="preserve">Prostředky rozpočtované na této položce tvoří především náklady na společnou tvorbu propagačních materiálů se sousedními moravskými kraji. Jedná se o pokračování spolupráce mezi moravskými kraji (OK, ZK, MSK a JMK) z let 2005-2018 (300 tis. Kč). Uvedené aktivity vychází z Akčního plánu Programu rozvoje cestovního ruchu Olomouckého kraje na období 2014 - 2020. </t>
  </si>
  <si>
    <t xml:space="preserve">Prostředky rozpočtované na této položce zahrnují náklady na prodloužení domén webových portálů realizovaných z projektů dotovaných národními i evropskými zdroji. </t>
  </si>
  <si>
    <t>Prezentace o turistických atraktivitách kraje a obou turistických regionech v tištěných a on-line médiích při přechodném období do plnohodnotného fungování Centrály cestovního ruch OK.</t>
  </si>
  <si>
    <t>Zajištění provozu Turistického informačního portálu Olomouckého kraje (provozní a obsahový servis) - 430tis. Kč na sdružení cestovního ruchu (J-SCR:215 tis. Kč a SM-SCR:215 tis. Kč), která budou provádět obsahovou správu portálu v 1. pololetí roku 2020.</t>
  </si>
  <si>
    <t>Prostředky rozpočtované na této položce zahrnují náklady na členský příspěvek pro sdružení Jeseníky - Sdružení cestovního ruchu na rok 2020. Vazba na vznik Centrály cestovního ruchu OK.</t>
  </si>
  <si>
    <t>Prostředky rozpočtované na této položce zahrnují náklady na členský příspěvek pro sdružení Střední Morava - Sdružení cestovního ruchu na rok 2020. Vazba na vznik Centrály cestovního ruchu OK.</t>
  </si>
  <si>
    <t>Prostředky rozpočtované na této položce zahrnují částečně náklady (distribuci měsíčníku) v rámci uzavřené smlouvy č. 2018/01984/OKH/DSM (krajské periodikum-měsíčník Olomouckého kraje – 2 141 tis. Kč, smlouva na distribuci měsíčníku je uzavřena do 06/2021), dále jsou rozpočtovány náklady na publikační a propagační činnost OK, náklady za komunikační kampaně – inzerce apod. – 759 tis. Navýšení položky je dáno navýšením sazby ČP za distribuci měsíčníku - dodatek smlouvy uzavřený v roce 2019.</t>
  </si>
  <si>
    <t xml:space="preserve">Prostředky rozpočtované na této položce zahrnují náklady spojené s výdaji na nákup odborných publikací pro potřeby krizového řízení (OdKŘ). </t>
  </si>
  <si>
    <t>Prostředky rozpočtované na této položce jsou vyčleněny na dovybavení pracoviště krizového řízení (v souladu s § 14a) zákona č. 240/2000 Sb., o krizovém řízení, zřizuje kraj pracovniště krizového řízení). Kraj vynákládá finanční prostředky na  činnost související s výdaji na pracoviště krizového řízení, jejich zřizování  a technické vybavování, zajištění komunikačních prostředků, výdaje na informační podporu krizového řízení a odbornou podporu pro kraje (nákup notebooků případně tabletů pro práci v terénu).  (OdKŘ)</t>
  </si>
  <si>
    <t>Položka je vyhrazena na platby nájemného za prostory určené k výcviku jednotek sborů dobrovolných hasičů (JSDH) Olomouckého kraje, HZS OK a ostatních složek IZS v souladu s § 10 odst. 5 písm. b). Orgány kraje organizují instruktáže a školení v oblasti ochrany obyvatelstva a §11 zákona č. 239/2000 Sb., o integrovaném záchranném systému - hejtman organizuje integrovaný záchranný systém na úrovni kraje. Z této položky jsou hrazeny mimo jiné pronájmy na odborné přípravy složek IZS, jednotek sboru dobrovolných hasičů, zajištění pronájmů u akcí Hrdinové regionu, Dětský den se složkami IZS a jiné. (OdKŘ)</t>
  </si>
  <si>
    <t xml:space="preserve">Na této položce jsou nárokovány finanční prostředky na zajištění grafického zpracování plakátů, pozvánek na akce Olomouckého kraje např. "Hrdinové regionu", Dětský den s IZS aj. (OdKŘ)  </t>
  </si>
  <si>
    <t xml:space="preserve">Prostředky rozpočtované na této položce zahrnují náklady spojené s organizací složek integrovaného záchranného systému (IZS) při přípravě a realizaci cvičení v souladu se schváleným Plánem cvičení na daný rok. Nákup služeb souvisejících s organizací porad tajemníků bezpečnostních rad obcí s rozšířenou působností a proškolení jednotek požární ochrany a IZS dle § 10 odst. 5 písm. b). Orgány kraje organizují instruktáže a školení v oblasti ochrany obyvatelstva a §11 zákona č. 239/2000 Sb., o IZS -hejtman organizuje integrovaný záchranný systém na úrovni kraje. Z této položky jsou hrazeny zejména služby spojené se zajištěním odborné přípravy složek IZS, jednotek sboru dobrovolných hasičů, akcí Hrdinové regionu, Dětský den se složkami IZS a jiné. (OdKŘ)  </t>
  </si>
  <si>
    <t xml:space="preserve">Na této položce jsou rozpočtovány finanční prostředky určené k zajištění pohoštění při organizaci odborné podpory kraje - na přípravu orgánů krizového řízení,  vzdělání, získávání a zvyšování  kvalifikace a ostatní výdaje související se zvládnutím krizových situací. Dále na zajištění cvičení a organizaci instrukčně metodických zaměstnání složek IZS dle zákona č. 239/2000 Sb., o IZS nebo odborné přípravy JSDH. Položka pohoštění je na oddělení krizového řízení vedena v rámci metodické přípravy tajemníků bezpečnostních rad určených obcí (obcí s  rozšířenou působností) a proškolení složek jednotek požární ochrany a složek integrovaného záchranného systému dle § 10 odst. 5 písm. b). Orgány kraje organizují instruktáže a školení v oblasti ochrany obyvatelstva a §11 zákona č. 239/2000 Sb., o IZS - hejtman organizuje integrovaný záchranný systém na úrovni kraje. Z této položky jsou hrazeny zejména výdaje spojené s odbornou přípravou složek IZS, jednotek sboru dobrovolných hasičů,  zajištěním akcí Hrdinové regionu, Dětský den se složkami IZS a jiné. (OdKŘ)   </t>
  </si>
  <si>
    <t>§ 5213, seskupení pol. 59 - Ostatní neinvestiční výdaje</t>
  </si>
  <si>
    <t xml:space="preserve">Rezerva na krizová opatření </t>
  </si>
  <si>
    <t xml:space="preserve">Na této položce je rozpočtována rezerva Olomouckého kraje na výdaje potřebné k zajištění přípravy na krizové situace a na řešení krizových situací a odstraňování jejich následků. </t>
  </si>
  <si>
    <t xml:space="preserve">Zajištění provozu sítě Krize, která je realizována od roku 2003, finanční prostředky budou po schválení v ZOK převedeny HZS OK formou daru (OdKŘ).   
</t>
  </si>
  <si>
    <t xml:space="preserve">Na této výdajové položce jsou rozpočtovány prostředky pro možnost registrace případného nového loga využívaného OK (v roce 2019 registrováno logo "OLKRAJ.CZ" užité na vozidlech OK, PO a dopravních prostředcích dopravců OK). </t>
  </si>
  <si>
    <t>Prostředky rozpočtované na této položce jsou alokovány na úhradu výdajů za upomínkové předměty v pořizovací ceně do 3 000,00 Kč (v jednotlivých případech), které jsou určeny k propagačním účelům Olomouckého kraje (na základě požadavků hejtmana a členů vedení), na nákup propagačních předmětů s využitím loga OK, dále na květiny a poháry předávané na různých akcích hejtmanem či náměstky OK. Dále se jedná se o předměty do 3000,00 Kč předávaných v rámci akcí, jenž přímo pořádá odbor - např.  Sportovec roku OK, Ples OK,  Pedagog roku OK, Velikonoční zajíček, Ocenění zasloužilých trenérů, předávání Zlatých křížů,  Ceny OK v oblasti cestovního ruchu, Váleční veteráni, Vánoce OK a apod.</t>
  </si>
  <si>
    <t>Položky rozpočtované na této položce zahrnují např. náklady spojené s konáním Plesu OK (webhosting, webové prezentace apod.), grafické práce (loga akcí apod.)</t>
  </si>
  <si>
    <t>3. Náklady na organizační zajištění konferencí, seminářů a jiných akcí</t>
  </si>
  <si>
    <t>Prostředky rozpočtované na této položce zahrnují náklady spojené s organizačním zajištěním konferencí, seminářů a jiných akcí pořádaných pro NNO.</t>
  </si>
  <si>
    <t>Prostředky rozpočtované na této položce zahrnují náklady na plánovaný členský příspěvek Asociaci krajů ČR. Vycházíme z výše příspěvku v roce 2019.</t>
  </si>
  <si>
    <t>Uzavřené smlouvy na pojištění majetku a odpovědnosti, dodatek lesní porosty, sdružené pojištění vozidel + odhad vyrovnání připojištění/odpojištění vozidel v průběhu roku .</t>
  </si>
  <si>
    <t xml:space="preserve">Odborné konzultace spojené s veřejnými zakázkami na nákup komodit a služeb a odborné konzultace se specialisty pro potřeby podpory řízení PO. </t>
  </si>
  <si>
    <t xml:space="preserve">Burzovní poplatky, odměna makléři za zastupování na komoditní burze, odhad ceny při soutěži energií na 2 roky. </t>
  </si>
  <si>
    <t>1. Střednědobý plán rozvoje sociálních služeb</t>
  </si>
  <si>
    <t xml:space="preserve">2. Zajištění jednotné podoby a funkcionality webových stránek PO OK v sociální oblasti </t>
  </si>
  <si>
    <t>Zajištění jednotné podoby a funkcionality webových stránek PO OK v sociální oblasti včetně naplnění legisllativních požadavků v oblasti GDPR a přístupnosti.</t>
  </si>
  <si>
    <t>Výdaje na náhrady za nezpůsobenou újmu</t>
  </si>
  <si>
    <t>§ 3599, seskupení pol. 58 - Výdaje na náhrady za nezpůsobenou újmu</t>
  </si>
  <si>
    <t>Jedná se o výdaje na úhradu nákladů na bezpečnostní schránky zřízené u Komerční banky, a.s. a na úhradu nákladů na platební termínál na pokladně KÚOK</t>
  </si>
  <si>
    <t xml:space="preserve">Mgr. Olga Fidrová, MBA </t>
  </si>
  <si>
    <t>Neinvestiční transfery regionálním radám</t>
  </si>
  <si>
    <t>§ 6174, seskupení pol. 53 - Neinvestiční transfery veřejnoprávním subjektům a mezi peněžními fondy téhož subjektu a platby daní</t>
  </si>
  <si>
    <t>Poskytování dotace Regionální radě regionu soudržnosti Střední Morava na základě usnesení Zastupitelstva Olomouckého kraje UZ/17/66/2019 ze dne 23.9.2019.</t>
  </si>
  <si>
    <t>Na této výdajové položce jsou rozpočtovány prostředky pro možnost pořízení DHM do kanceláří uvolněných členů zastupitelstva, politických klubů, případně doplnění výbavy služebních vozidel zastupitelů, apod. Dále jsou na této položce nárokovány finanční prostředky na dovybavení kuchyněk a kanceláří asistentek vedení (skartovačky, rychlovarné konvice, mikrovlnky, rádia, telefony, .....).  Dále jsou na této položce nárokovány finanční prostředky na nákup nové výpočetní techniky (tablety) pro členy zastupitelstva pro období 2020-2024 a případnou obměnu telefonů a NB pro členy vedení kraje s přihlédnutím ke změně volebního období.</t>
  </si>
  <si>
    <t xml:space="preserve">Ostatní neinvestiční transfery neziskovým a podobným organizacím </t>
  </si>
  <si>
    <t>Na základě vyhlášení nového Programu podpory vybavení zařízení sociálních služeb prostřednictvím finanční podpory kraje v souvislosti s přechodem na vysílací standard DVB – T2 Ministerstvem průmyslu a obchodu společně s Asociací krajů ČR žádáme o navýšení rozpočtu OSV, a to z důvodu, že se jedná o předfinancování programu finančními prostředky Olomouckého kraje. Doba platnosti programu je od 1. 9. 2019 do 31. 12. 2020. Ke konci roku 2020 bude na základě žádosti podané Olomouckým krajem formou ex post, která bude obsahovat souhrnný přehled a součet vyplacených finančních podpor vybraným zařízením soc. služeb, dotace kraji vyplacena.</t>
  </si>
  <si>
    <t>§ 4399, seskupení pol. 52 - Neinvestiční transfery soukromoprávním subjektům</t>
  </si>
  <si>
    <t>Neinvestiční transfery soukromoprávním subjektům</t>
  </si>
  <si>
    <t>Upravený rozpočet k 
31. 10. 2019</t>
  </si>
  <si>
    <t>Mgr. Libor Vojtek</t>
  </si>
  <si>
    <t>Nákupy akcií a majetkových podílů a vklady do fundací a ústavů</t>
  </si>
  <si>
    <t>Účast Olomouckého kraje na výstavě "Má vlast - cestami proměn 2020". Zapojení OK jako hlavní partner - účastnický poplatek cca 60 500 Kč. Dále se předpokládá finančně podpořit zúčastněné obce, které budou prezentovat své proměny - cca 5 000 Kč/obec (předpoklad 15 - 20 obcí).</t>
  </si>
  <si>
    <t xml:space="preserve">Intenzifikace odděleného sběru a zajištění využití komunálního odpadu </t>
  </si>
  <si>
    <t xml:space="preserve">I přesto, že v roce 2019 nebylo na této položce čerpáno, navrhujeme rozpočet této výdajové položky ponechat v symbolické výši.    </t>
  </si>
  <si>
    <t>Minimální rozpočet finančních prostředků na platy pro 547 zaměstnanců Olomouckého kraje zařazených do KÚOK pro rok 2020, bez zohlednění případného navýšení tarifů a po odečtu očekávaných refundací ve výši cca 6 500 tis.Kč a 1,62 % nemocnosti.</t>
  </si>
  <si>
    <t xml:space="preserve">Jedná se o výdaje na provádění kontrol v souladu se zákonem č. 167/1998 Sb., o návykových látkách ve vybraných lékárnách a zdravotnických zařízeních, výběrová řízení na uzavírání smluv mezi zdravotními pojišťovnami a zdravotnickými zařízeními, posuzování zdravotního stavu žadatelů o náhradní rodinnou péči, posuzování dětí k osvojení a pěstounské péči, vyhodnocení podaných projektů v rámci programů, kontrolní činnosti na vyúčtování projektů a dotací, posuzování správnosti poskytované zdravotní péče (znalecké komise).    </t>
  </si>
  <si>
    <t>1. Veolia Energie ČR, a.s., Ostrava - Smlouva č. 2010/03881/KŘ/DSM o nájmu, provozování parovodní předávací stanice a dodávkách tepla a teplé vody - budova KÚOK.</t>
  </si>
  <si>
    <t xml:space="preserve">3. ČD - Telematika, a.s., Praha - nájemní smlouva č. 2016/03037/OKŘ/DSM - centrální spisovna na Trocnovské ulici v Olomouci. </t>
  </si>
  <si>
    <t>2. Pražská plynárenská a.s., Praha - Smlouva č. 2018/05199/OKŘ/DSM - sdružené dodávky elektrické energie -  budova RCO</t>
  </si>
  <si>
    <t xml:space="preserve">1. Úhrada za bankovní poplatky </t>
  </si>
  <si>
    <t>1. Výdaje na semináře, školení, kurzy, workshopy, stáže  a supervize pro úředníky</t>
  </si>
  <si>
    <t>11. Oprava chladicího systému centrálního serveru KÚOK</t>
  </si>
  <si>
    <t>c) územní studie vyplývající z řešení Akt. č. 2a ZÚR OK a jejího projednávání "Návrh komplexní protipovodňové ochrany v povodí Desné"</t>
  </si>
  <si>
    <t xml:space="preserve">Zajištění pohoštění pro setkání vedení kraje s partnery z oblasti venkova, zástupci mikroregionů, MAS, obcí a měst. Cílem akcí je přenos aktuálních informací z obl. regionálního rozvoje, kohezní politiky EU, aktivity kraje směrem k venkovskému prostředí apod.
</t>
  </si>
  <si>
    <t>Zajištění pohoštění pro setkání odboru s pracovníky reg. rozvoje na magistrátech a městských úřadech ORP OK. Důvodem realizace akce je přenos aktuálních informací z obl. regionálního rozvoje, kohezní politiky EU, aktivity kraje a měst pro podporu podnikatelů, rozvoj venkova, energetika, koncepční práce apod.</t>
  </si>
  <si>
    <t>8. Seminář Rámcové programy (komunitární), EHP/Norsko a programy Evropské územní spolupráce</t>
  </si>
  <si>
    <t>Zajištění pohoštění na 2 semináře k Rámcovým programům, EHP/Norsko a Evropské územní spolupráce. Důvodem realizace akcí je spolupráce s MMR a MF, kteří plní funkci koordinátorů programů v ČR.</t>
  </si>
  <si>
    <t xml:space="preserve">Zakládací dokumenty (Stanovy, Úmluva) ESÚS byly schváleny ZOK dne 12.6.2014 usnesením č. UZ/11/43/2014. Dle Stanov činí celkový roční členský příspěvek min. 120 000 EUR, z toho podíl OK tvoří 10,88% (13 056 EUR). Konkrétní výši celkového příspěvku však stanoví valné shromáždění ESÚS. Výše čl. příspěvku OK se tedy bude odvíjet od schválené částky valným shromážděním a od aktuálního kurzu, tudíž skutečnou výši čl. příspěvku OK nelze nyní přesně vyčíslit. </t>
  </si>
  <si>
    <t>Zpracování analytických dat a výstupů z území Olomouckého kraje pro prezentace, přípravu publikací a zveřejnění na internetu. Výstupy budou využívány k přípravě nových aktivit v oblasti regionálního rozvoje.</t>
  </si>
  <si>
    <t>Realizace strategie byla schválena č. UR/66/72/2019 ze dne 3.6.2019. Smlouva o dílo se zpracovatelem ENVIprojekt CZECH s.r.o. bude uzavřena v červenci 2019 a částka čerpaná v letech 2019 - 2020 bude ve smlouvě zpřesněna dohodou se zpracovatelem. Obsahem studie je zpracování konkrétních opatření na území Olomouckého kraje k účinném boji proti suchu.</t>
  </si>
  <si>
    <t>2) stávající zdroje elektřiny, příp. elektřiny a tepla, u nichž bude  posouzena možnost zavedení, resp. rozšíření dodávky tepla.</t>
  </si>
  <si>
    <t xml:space="preserve">Zajištění účasti na dvou tuzemských veletrzích (Mezinárodní strojírenský veletrh v Brně, Stavotech v Olomouci). Úhrada služeb spojených s grafickým návrhem, stavbou, demontáží stánku na veletrzích, včetně registračního poplatku, úklidu, vybavení stánku potřebným nábytkem a dalším zařízením (elektřina, osvětlení, voda). Schválení této aktivity bude součástí Plánu aktivit na rok 2020, který bude připraven k projednání v ROK v lednu 2020.    </t>
  </si>
  <si>
    <t xml:space="preserve">Zajištění realizace opatření akčního plánu Územně energetické koncepce OK č. 1.4. a 6.3. Zajištění jednání pracovních skupin zástupců odborné veřejnosti k aktuálním tématům a problémům souvisejících s SZT, zásobováním elektrickou energií a plynem.  </t>
  </si>
  <si>
    <t>Zavádění ISO 50001 je schváleno usnesením ROK UR/92/30/2016 ze dne 23. 3. 2016. Dne 18. 8. 2016 byla uzavřena smlouva č. 2016/03638/OSR /DSM - přechází do roku 2020, s celkovým plněním 336 380 Kč, v rámci níž bude hrazena Implementace EnMS a příprava na certifikaci. Dále pak bude zajištěno vzdělávání energetického managementu KUOK a PO formou externích lektorů a bude zajištěna certifikace systémového energetického managementu formou VZMR.</t>
  </si>
  <si>
    <t>Ocenění obcí Olomouckým krajem v krajském kole soutěže Vesnice roku 2020, za 1. místo 300 tis. Kč na uspořádání slavnostního vyhlášení krajského kola, 2. místo 200 tis. Kč, 3. místo 100 tis. Kč, speciální finanční ocenění čtyřem obcím - celkem 200 tis. Kč, ocenění zlatými cihlami za obnovu a rekonstrukci 50 tis. Kč. Soutěž má vazbu na celostátní kolo organizované MMR.</t>
  </si>
  <si>
    <t>Pořízení služebních stejnokrojů - odborní zaměstnanci státní správy lesů, myslivosti a rybářství jsou oprávnění při výkonu své funkce nosit služební stejnokroj:                                                                                
- státní správa lesů § 51 odst. 2 zákona č. 289/1995 Sb., o lesích                                                        
- státní správa myslivosti § 61 odst. 4 zákona č. 449/2001 Sb., o myslivosti      
- státní správa rybářství § 25 zákona č. 99/2004 Sb., o rybářství                                                   
Na základě úplného znění VP č. 3/2013, o stanovení okruhu odborných zaměstnanců KÚOK, kterým se k výkonu funkce přiděluje služební stejnokroj, bude mít v roce 2020 nárok na přidělení nebo obnovu stejnokroje 7 zaměstnanců.  V roce 2020 Ministerstvo zemědělství hodlá obměnit všechny typy používaných stejnokrojů. Z důvodu pořízení kompletních nových typů stejnokrojů je pro rok 2020 nárokovaná vyšší částka než v předchozích letech, kdy docházelo pouze k obměně jednotlivých stejnokrojových součástí.</t>
  </si>
  <si>
    <t xml:space="preserve">Finanční spoluúčast Olomouckého kraje na realizaci projektu "Intenzifikace odděleného sběru a zajištění využití komunálního odpadu včetně jeho obalové složky" v roce 2020. Rada Olomouckého kraje usnesením UR/76/37/2004 schválila účast Olomouckého kraje ve výše uvedeném projektu. Podle textu uzavřené smlouvy má být rozsah plnění pro další roky vždy do 31. 03. následujícího kalendářního roku konkretizován dodatkem ke smlouvě.  Projekt byl realizován v letech 2004 - 2017. Celková výše nákladů v roce 2004 tvořených zakoupením sběrových nádob a jejich distribucí obcím, informační kampaně o třídění  a recyklaci komunálních odpadů byla 3, 5 mil. Kč a byla plně hrazena firmou EKO-KOM, a.s. </t>
  </si>
  <si>
    <t>Celková výše nákladů v roce 2005 byla 4,5 mil Kč. Z toho příspěvek firmy EKO-KOM, a.s. byl ve výši 4 mil. Kč. Celková výše nákladů v roce 2006 až 2009 byla shodně 5,2 mil Kč. Z toho příspěvek firmy EKO-KOM, a.s. byl ve výši 4,2 mil. Kč. V roce 2010 byly celkové náklady projektu 4 mil. Kč. Z toho spoluúčast kraje činila 900 tis. Kč. V roce 2011 byly celkové náklady projektu 3,9 mil. Kč. Z toho spoluúčast kraje činila 800 tis. Kč. V roce 2012  jsou celkové náklady projektu 3,9 mil. Kč. Z toho spoluúčast kraje činila 700 tis. Kč. V roce 2013 činí celkové náklady projektu 3,2 mil. Kč. Z toho  spoluúčast kraje činí 700 tis. Kč. V roce 2013 byly celkové náklady projektu 3,2 mil. Kč. Z toho  spoluúčast kraje činila 700 tis. Kč. V roce 2014 byly  celkové  náklady projektu na 3,4 mil. Kč. Z toho spoluúčast kraje činila 700 tis. Kč. V roce 2015 byly celkové náklady projektu 3,6 mil. Kč. Z toho spoluúčast kraje činila 700 tis. Kč. V roce 2016 byly celkové náklady projektu na 4,8 mil. Kč. Z toho spoluúčast kraje činila 700 tis. Kč. V roce 2017 byly celkové náklady 1, 06 mil. Kč. Z toho spoluúčast kraje činila 700 tis. Kč. V roce 2018 byly celkové náklady 2,8 mil Kč. Z toho spoluúčast kraje činila 600 tis. Kč. V roce 2019 byly celkové  náklady 3,5 mil. Kč. Z toho spoluúčast kraje činila 425 tis. Kč. Podle zástupců firmy EKO-KOM a.s., je předpoklad , že v roce 2020 budou z její strany na realizaci projektu opětovně poskytnuty finanční prostředky. Vzhledem ke skutečnosti, že realizace tohoto projektu je pro kraj a zejména obce na území kraje velice výhodná (doposud bylo pro obce nakoupeno 4 772 kontejnerů na separovaný sběr odpadu), je navrhováno pro rok 2020 spolufinancování projektu ze strany kraje ve výši schválené pro rok 2019.</t>
  </si>
  <si>
    <t>Na této položce jsou zahrnuty náklady na realizaci veletrhů (pronájem prostor a sektorů vč. grafického zpracování, technické přípojky, atd.) Dále je třeba zajistit aktivity, které vychází z nabídek ostatních spolupracujících subjektů CR, společných prezentací se Statutárním městem Olomouc, sdruženími cestovního ruchu a dále dle rozhodnutí vedení kraje při přechodném období do plnohodnotného fungování Centrály cestovního ruch OK.</t>
  </si>
  <si>
    <t>Finanční prostředky jsou určeny na dofinancování nákladů spojených s realizací oblastních, okresních a krajských kol soutěží a přehlídek vyhlašovaných MŠMT realizovaných pověřenými organizacemi v jednotlivých okresech Olomouckého kraje a dalších soutěží a přehlídek s dlouholetou tradicí v kraji, či soutěží pro kraj významných (např.: přehlídka "Nejmilejší koncert", štafetový běh "Po stopách Jana Opletala a Memoriál Jiřího Vaci", krajské kolo soutěže „ARS POETICA - Puškinův památník“, krajské kolo soutěže "České ručičky", krajské kolo soutěže v AJ pro střední odborné školy, Studentská konference zdravotních škol z Klinické propedeutiky, oblastní kolo soutěže First LEGO League, atd.) realizovaných školami a školskými zařízeními zřizovanými Olomouckým krajem.</t>
  </si>
  <si>
    <t xml:space="preserve">Cílem příspěvků je finanční podpora škol a školských zařízení se sídlem v Olomouckém kraji v rámci výjezdů dětí a mládeže do zahraničí, dále příspěvek na náklady spojených s organizací mezinárodní výměny mládeže z partnerských zahraničních škol a školských zařízení na území Olomouckého kraje a také kofinancování mezinárodních vzdělávacích projektů v rámci programu Erasmus+ či v rámci vzdělávacích projektů realizovaných s podporou významných mezinárodních nadačních fondů (Visegrádský fond, Česko-německý fond budoucnosti apod.).   </t>
  </si>
  <si>
    <t xml:space="preserve">Zahrnuje finanční příspěvek k zabezpečení krajské konference primární prevence v oblasti tzv. specifické primární prevence škol a školských zařízení, nestátních neziskových organizací a dalšího vzdělávání pedagogických pracovníků vykonávajících funkci školního metodika prevence. Vyplývá ze závazné celonárodní Strategie primární prevence sociálně patologických jevů MŠMT na roky 2019–2022 a z korespondujícího Krajského plánu primární prevence Olomouckého kraje na léta 2019-2022. </t>
  </si>
  <si>
    <t xml:space="preserve">Cílem auditu Family Friendly Community je podpořit prorodinné klima v obci, které je přátelské rodině, které podpoří budování vztahů v rodinách a mezigenerační dialog. Cílem je také zvýšit atraktivitu obce jako místa vhodného pro rodiny, děti, seniory a zaměstnavatele. Celý proces probíhá na základě osvědčeného know-how převzatého z Rakouska, v současné době proces úspěšně probíhá také v Jihomoravském kraji. Olomoucký kraj jasně deklaruje zájem podporovat obce při realizaci komunální rodinné politiky prostřednictvím platného Akčního plánu Koncepce rodinné politiky na rok 2019 (priporita 1, opatření 1.2). Na základě předběžného zjišťování zájmu obcí s rozšířenou působností o aktivitu AFFC bylo zjištěno, že mají o aktivitu zájem. Zajištění AFFC pro obce Olomouckého kraje bude zahrnuto do připravovaného Akčního plánu Koncepce rodinné politiky na rok 2020. Finanční náklady na zajištění procesu jsou spojené s odkupem licence od rakouské strany (dle zjištěných odhadů za cca 2.000 €), dle praxe z JMK jsou náklady na zajištění procesu (zajištění poradce a hodnotitele procesu, zajištění metodického vedení poradců a hodnotitelů) na jedné obci vyčísleny na 17.100,- Kč (v roce 2020 předpokládáme zapojení 5 obcí), dále se předpokládá zajištění reklamy a propagace AFFC formou letáků a startovacího balíčku RP předmětů pro zapojené obce. Finanční prostředky budou dále použity na úhradu cestovného metodiků a hodnotitelů při cestách na obce. 
</t>
  </si>
  <si>
    <t xml:space="preserve">Již od roku 2007 jsou v Olomouckém kraji oceňovány ty společnosti, které pro své zaměstnance zavádějí opatření pro slaďování rodinného a pracovního života. Realizátorem soutěžeje Síť pro rodinu, z.s., která v minulých letech vytvořila podrobnou metodiku hodnocení nominovaných organizaci tak, aby byla zajištěna profesionální úroveň celé kampaně. Hlavní oblasti pro hodnocení jsou zaměstnavatelská oblast, společenská odpovědnost firem, prorodinné aktivity organizace a prostředí firmy. V rámci soutěže budou oslovovány firmy z Olomouckého kraje, přihlášené organizace projdou specifickým hodnocením a vítězná/é organizace bude/budou oceněna/y. Akce je realizována v návaznosti na nový Akční plán koncepce rodinné politiky Olomouckého kraje na rok 2020 a proběhne formou objednávky služby. Jedná se o aktivitu neinvestiční a v samostatné působnosti. 
</t>
  </si>
  <si>
    <t>Finanční prostředky na této položce zahrnují náklady na úhradu členského příspěvku. Zastupitelstvo Olomouckého kraje schválilo dne 12. 12. 2015 vstup Olomouckého kraje do zájmového sdružení právnických osob "Evropská kulturní stezka sv. Cyrila a Metoděje, z.s.p.o.". Součástí materiálu byla také informace o předpokládaném zavedení členských příspěvků od roku 2016. Členský příspěvek pro kraje by měl i v roce 2020 činit částku 5.000 EUR.</t>
  </si>
  <si>
    <t>Prostředky nárokované na této položce jsou určeny na finanční podporu složek integrovaného záchranného systému (IZS) Olomouckého kraje při přípravě a realizaci cvičení v souladu se schváleným Plánem cvičení na daný rok.  Dále se jedná o finanční prostředky vyčleněné na nákup propagačních předmětů, které jsou určeny složkám IZS k prezentaci a propagaci Olomouckého kraje v průběhu roku. Zároveň tento materiál slouží jako ocenění pro děti do škol na různé hasičské soutěže aj.  Propagace výchovy a vzdělávání v oblasti ochrany obyvatelstva je realizována Hasičským záchranným sborem Olomouckéh kraje (HZS OK) ve spolupráci s oddělením krizového řízení. Za tímto účelem je materiál uložen u HZS OK. Z této položky jsou hrazeny také odborné přípravy složek IZS, jednotek sboru dobrovolných hasičů, materiálové zajištění akce Hrdinové regionu, Dětský den se složkami IZS a jiné. (OdKŘ)</t>
  </si>
  <si>
    <t xml:space="preserve">Nákup a výměna nefunkčních mobilních telefonů, pořízení nového kancelářského nábytku, výměna nábytku v kancelářích uvolněných členů ZOK ve volebním období, výměna starého a opotřebovaného nábytku v kancelářích zaměstnanců KÚOK, další nákupy za opotřebované nefunkční vybavení (výměna jednacích židlí, otočných židlí, varných konvic, chladniček a kávovarů).  </t>
  </si>
  <si>
    <t xml:space="preserve">Kurzové rozdíly. </t>
  </si>
  <si>
    <t>2. Další  výdaje na udržovací poplatky, legislativní update, aktulizace počítačových programů - GPS</t>
  </si>
  <si>
    <t>3. Regionální centrum Olomouc, s.r.o. - smlouva č. 2019/02813/OKŘ/DSM, o nájmu prostoru -  budova RCO I</t>
  </si>
  <si>
    <t xml:space="preserve">Položka zahrnuje výdaje na úhradu soudních poplatků ze soudních sporů, úhrady advokátům a notářům. </t>
  </si>
  <si>
    <t>Náku kolků (cenin) pro potřeby jednotlivých odborů KÚOK.</t>
  </si>
  <si>
    <t xml:space="preserve">Náhrady mezd v době nemoci. </t>
  </si>
  <si>
    <t>Nákup hardware (pracovní stanice, notebooky, monitory, grafické stanice, tablety, tiskárny, skenery, čtečky čárových kódů, zálohovací pásky, komponenty servery a další obdobný sortiment) s finančním omezením do 40 000,00 Kč. Správa, instalace systémových softwarů, instalace bezpečnostních softwarů, nastavení konfigurace pro jednotlivé agendy, nastavení konfigurace uživatelů.</t>
  </si>
  <si>
    <t xml:space="preserve">Metropolitní síť Olomouc, s.r.o. - pronájem optických tras, KYOCERA - pronájem reprografické techniky, MERIT podpora TCK - pronájem optických vláken. </t>
  </si>
  <si>
    <t>Úhrada nákladů na zpracování plánů péče o zvláště chráněná území - přírodní rezervace, přírodní památky. Jedná se o přenesenou působnost kraje (ust. § 77a odst. 4 písm. e)  zákona č. 114/1992 Sb.). Důvodem navýšení oproti roku 2019 je skutečnost, že v roce 2020 budou dopracovány konečné verze plánů péče zadaných v roce 2019 v objemu cca 163 tis. Kč. Dalším důvodem je nutnost zadání zpracování nových plánů péče o území vyhlášená v minulosti, u kterých jsou navrhovány změny, úpravy a zpracování projektové dokumentace k zásahům do EVL Dolní a Prostřední Svrčov.</t>
  </si>
  <si>
    <t>1. Nostrifikace zkoušek</t>
  </si>
  <si>
    <t xml:space="preserve">Uvedená aktivita na podporu domácího cestovního ruchu úspěšně proběhla v letech 2008 až 2019 (vyjma roku 2009). V roce 2020 je předpoklad uskuteční celkem cca 70 zájezdů za účasti cca 3000 seniorů. Uvedená aktivita je součástí Akčního plánu Programu rozvoje cestovního ruchu Olomouckého kraje na období 2014-2020.   </t>
  </si>
  <si>
    <t>Rezerva na propagaci Olomouckého kraje prostřednictvím sportovních projetků.</t>
  </si>
  <si>
    <t>Rezerva na navýšení tarifních platů dle usnesení vlády.</t>
  </si>
  <si>
    <t>a) Konzultační a poradenská činnost v oblasti územního plánování, stavebního řádu</t>
  </si>
  <si>
    <t>Přírodní rezervace, přírodní památky - celkem 102 území. Kraje zajišťují péči o tato zvláště chráněná území v přenesené působnosti kraje 
(ust. § 77a odst. 2 zákona č. 114/1992 Sb.) V roce 2020 bude nutno zajistit péči o území nově vyhlášená v rámci soustavy NATURA 2000.
Úhrada nákladů spojených s tvorbou materiálů k problematice ochrany přírody - zajišťování ekologické výchovy a vzdělávání (ust. § 77a odst. 4 písm.w) zákona č. 114/1992 Sb.).</t>
  </si>
  <si>
    <t xml:space="preserve">Úhrada nákladů na zajištění oprav a údržby tabulí umístěných u zvláště chráněných území - přírodních rezervací, přírodních památek - celkemn 101 území a evropsky významných lokalit. Kraje zajišťují péči o tato zvláště chráněná území a evropsky významné lokality v přenesené působnosti kraje (ust. § 77a odst. 2 a 4 zákona č. 114/1992 Sb.).  </t>
  </si>
  <si>
    <t xml:space="preserve">V rámci naplňování opatření připravovaného materiálu Koncepce rodinné politiky Olomouckého kraje na období 2019-2022 a Akční plán Koncepce rodinné politiky Olomouckého kraje na rok 2020 (předložen ZOK k projednání dne 23. 9. 2019) bude probíhat spolupráce s dalšími aktéry rodinné politiky na regionální i celostátní úrovni. Jedná se především o participaci na akcích typu Týden pro rodinu, Týden pro manželství, Den pěstounství, Společnost přátelská rodině, Obec přátelská rodině, Obec přátelská seniorům, různé akce ke Dni rodiny, Dni seniorů, Dni dětí a další aktivity, které podporují prorodinný přístup a propagují a posilují zdravé fungování rodiny. Finanční prostředky budou použity na pronájmy prostor, drobné občerstvení, medializaci, zajištění moderátora, výrobu propagačních předmětů apod. Jedná se o aktivity v samostatné působnosti.
</t>
  </si>
  <si>
    <t xml:space="preserve">Úhrada nákladů za zpracování bezpečnostních auditů na posouzení nebezpečných a kolizních míst na silnicích v majetku Olomouckého kraje a v místech železničních přejezdů - naplňování úkolu Národní strategie bezpečnosti provozu (NSBSP). 
</t>
  </si>
  <si>
    <t>Prostředky rozpočtované na této položce zahrnují náklady na zpracování dokumentu Program rozvoje cestovního ruchu Olomouckého kraje 2021-2024 (zpracování vychází ze zákona o krajích).</t>
  </si>
  <si>
    <t>Zajištění provozu Turistického informačního portálu Olomouckého kraje (552 tis. Kč) - částka je určena na technickou správu portálu dle Smlouvy o zajištění provozu serveru internetového portálu cestovního ruchu (2010/05397/KH/DSM, smlouva je uzavřena na dobu neurčitou).</t>
  </si>
  <si>
    <t>Prostředky rozpočtované na této položce zahrnují náklady na podporu medializace Olomouckého kraje (např. v předchozích letech uzavřené smlouvy s TV Morava, ZZIP, TV Přerov) V souladu s požadavky vedení připravujeme aktualizaci podoby zajištění medializace Olomouckého kraje od 1. 1. 2020. Dále z této položky budou hrazeny náklady na propagační kampaně v rádiích apod.</t>
  </si>
  <si>
    <t>Prostředky rozpočtované na této položce zahrnují částečné náklady (tisk měsíčníku) v rámci uzavřené smlouvy č. 2018/01984/OKH/DSM (krajské periodikum-měsíčník Olomouckého kraje) náklady v rámci publikační a propagační činnosti OK (např. případné přílohy ke krajskému periodiku, inzerce apod.) a náklady za komunikační kampaně. Smlouva na tisk měsíčníku je uzavřena do 06/2021.</t>
  </si>
  <si>
    <t xml:space="preserve">Prostředky rozpočtované na této položce zahrnují náklady (poplatky OSA) spojené s případným financováním poplatků na akcích Olomouckého kraje v oblasti krizového řízení (např. Hrdinové regionu, Dětský den se složkami IZS aj.) (OdKŘ). </t>
  </si>
  <si>
    <t xml:space="preserve">Prostředky rozpočtované na této položce zahrnují náklady  spojené s případným pořízením OOPP v  souladu s Metodickým postupem č. 1/2013/KH o "Poskytování OOPP členům Bezpečnostní rady Olomouckého kraje. (OdKŘ)
</t>
  </si>
  <si>
    <t>Prostředky rozpočtované v této položce zahrnují náklady na prodloužení domény www.ples-ok.cz popř. zřízení a provoz jiných domén spojených s akcemi OK.</t>
  </si>
  <si>
    <t xml:space="preserve">Prostředky rozpočtované na této položce jsou alokovány na úhrady pronájmů prostor při akcích Olomouckého kraje - např. Sportovec roku OK, Ples OK,  Pedagog roku OK, Velikonoční zajíček, Ocenění zasloužilých trenérů, předávání Zlatých křížů,  Ceny OK v oblasti cestovního ruchu, Váleční veteráni, Mikulášská besídka, Vánoce OK  apod. Dále pronájmy prostor na Moravské dopravní fórum a konferenci Střední Morava křižovatka dopravních a ekonomických zájmů. </t>
  </si>
  <si>
    <t xml:space="preserve">Položky rozpočtované na této položce zahrnují zejména náklady na organizační zajištění vybraných komisí a jejich pracovních skupin Rady AKČR, konference samospráv. 
</t>
  </si>
  <si>
    <t>Prostředky rozpočtované na této položce zahrnují zejména náklady na organizační zajištění tradičních akcí Olomouckého kraje organizovaných odborem (významné návštěvy /návštěva prezidenta republiky v kraji, ostatní , výjezdy ROK, Ples OK, Předávání Zlatých křížů, Setkání se starostkami a starosty, Akce pro děti / veřejnost, Ceny kultury, Sportovec OK, Pedagog OK, Ceny OK v oblasti cestovního ruchu, Ceny OK v oblasti životního prostředí, Ocenění nejlepších trenérů OK, případně Vánoční setkání hejtmana se seniory OK, Vánoční výzdoba budovy KÚ, Dožínky OK, Vánoce OK a na akci Dny kraje).</t>
  </si>
  <si>
    <t>Prostředky rozpočtované na této položce zahrnují náklady spojené s realizací uzavřené smlouvy č. 2008/0426/KH/DSM včetně dodatku na monitoring OFF-LINE včetně WEBmonitoringu ISA on-line verze Analytik - fa Anopress IT, a.s. na monitoring off-line a dále zahrnují částečně náklady v rámci smlouvy č. 2003/0489/KH/DSM uzavřené s ČTK na vybírání a odesílání zpráv z aktuálního zpravodajství ČTK a náklady na publikační a komunikační činnosti OK.</t>
  </si>
  <si>
    <t>Prostředky rozpočtované na této položce zahrnují náklady spojené s opravami či údržbou věcí a tech. prostředků využívaných při konání akcí pořádaných odborem kanceláře hejtmana (např. na opravy propagačního stánku OK).</t>
  </si>
  <si>
    <t xml:space="preserve">Prostředky rozpočtované na této položce zahrnují náklady spojené s financováním občerstvení na různých akcích OK organizovaných odborem kancelář hejtmana - např. Sportovec OK, Ples OK, Pedagog OK, Slavnostní podpisy smluv (přímá podpora, sport, kultura + ostatní), Velikonoční zajíček, předávání Zlatých křížů, Ocenění zasloužilých trenérů OK, Setkání se starostkami a starosty, Dny OK, Ceny OK za přínos v oblasti životního prostředí, Dožínky OK, Ceny OK v oblasti cestovního ruchu, Setkání s válečnými veterány, Mikulášská besídka, Vánoce OK, výjezdní jednání ROK apod. Při návrhu rozpočtu na rok 2020 vycházíme z částky čerpané dle skutečnosti v roce 2018 a průběžného čerpání roku 2019. </t>
  </si>
  <si>
    <t>Položky rozpočtované na této položce zahrnují zejména náklady na občerstvení při akcích realizovaných odborem - např. výjezdy ROK do ORP, jednání Rady AKČR, konference samospráv.</t>
  </si>
  <si>
    <t>Prostředky rozpočtované na této položce zahrnují náklady spojené se zajištěním věcných darů v ceně od 3 000,00 Kč za kus předávané v rámci akcí, jenž přímo pořádá odbor - např. Ceny kultury OK (plastika pro vítěze v jednotlivých kategoriích - předáváno při vyhlášení v rámci slavnostního večera).</t>
  </si>
  <si>
    <t>Prostředky rozpočtované na této položce zahrnují náklady v rámci publikační a propagační činnosti OK a na propagaci OK prostřednictvím tištěných materiálů v rámci tzv. ediční řady schválené pro příslušný rok Radou Olomouckého kraje. Jedná se o publikace a informační letáky, které se zhotovují na základě požadavků jednotlivých odborů (realizace především přímým zadáním v průběhu roku). Pořízení těchto publikací je předem schváleno ROK v rámci schválení "ediční řady" pro příslušný rok.</t>
  </si>
  <si>
    <t>Prostředky rozpočtované na této položce zahrnují náklady za propagaci akcí OK na základě smlouvy s TK PLUS s.r.o. č. 2018/5669/OKH/DSM. Smlouva je uzavřena do roku 2022.</t>
  </si>
  <si>
    <t>Smlouvy - BOZP a PO za příspěvkové organizace v oblasti školství, kultury, zdravotnictví, sociální a dopravy. V současné době se připravuje nová zakázka. Smlouva za školské příspěvkové organizace byla uzavřena již v roce 2004. Jedná se o předpokládanou částku.</t>
  </si>
  <si>
    <t>Administrace veřejných zakázek - automobily, náhradní zdroj el. energie, BOZP, pečovatelská lůžka a polepy aut.</t>
  </si>
  <si>
    <t>6. Centrála cestovního ruchu OK</t>
  </si>
  <si>
    <t xml:space="preserve">Prostředky rozpočtované na této položce zahrnují náklady pro Centrálu cestovního ruchu 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</si>
</sst>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quot;tis.Kč&quot;"/>
    <numFmt numFmtId="165" formatCode="\-#,##0_\&quot;tis.Kč&quot;"/>
    <numFmt numFmtId="166" formatCode="00"/>
  </numFmts>
  <fonts count="29" x14ac:knownFonts="1">
    <font>
      <sz val="11"/>
      <color theme="1"/>
      <name val="Calibri"/>
      <family val="2"/>
      <charset val="238"/>
      <scheme val="minor"/>
    </font>
    <font>
      <sz val="11"/>
      <color theme="1"/>
      <name val="Arial"/>
      <family val="2"/>
      <charset val="238"/>
    </font>
    <font>
      <sz val="10"/>
      <color theme="1"/>
      <name val="Arial"/>
      <family val="2"/>
      <charset val="238"/>
    </font>
    <font>
      <sz val="11"/>
      <name val="Arial"/>
      <family val="2"/>
      <charset val="238"/>
    </font>
    <font>
      <b/>
      <sz val="11"/>
      <name val="Arial"/>
      <family val="2"/>
      <charset val="238"/>
    </font>
    <font>
      <sz val="10"/>
      <name val="Arial"/>
      <family val="2"/>
      <charset val="238"/>
    </font>
    <font>
      <b/>
      <sz val="16"/>
      <name val="Arial"/>
      <family val="2"/>
      <charset val="238"/>
    </font>
    <font>
      <b/>
      <sz val="12"/>
      <name val="Arial"/>
      <family val="2"/>
      <charset val="238"/>
    </font>
    <font>
      <sz val="11"/>
      <color rgb="FFFF0000"/>
      <name val="Arial"/>
      <family val="2"/>
      <charset val="238"/>
    </font>
    <font>
      <sz val="10"/>
      <color rgb="FFFF0000"/>
      <name val="Arial"/>
      <family val="2"/>
      <charset val="238"/>
    </font>
    <font>
      <sz val="10"/>
      <color rgb="FFFFFF00"/>
      <name val="Arial"/>
      <family val="2"/>
      <charset val="238"/>
    </font>
    <font>
      <sz val="11"/>
      <color rgb="FFFFFF00"/>
      <name val="Arial"/>
      <family val="2"/>
      <charset val="238"/>
    </font>
    <font>
      <b/>
      <sz val="11"/>
      <name val="Calibri"/>
      <family val="2"/>
      <charset val="238"/>
      <scheme val="minor"/>
    </font>
    <font>
      <b/>
      <i/>
      <sz val="11"/>
      <name val="Arial CE"/>
      <charset val="238"/>
    </font>
    <font>
      <b/>
      <i/>
      <sz val="11"/>
      <name val="Arial"/>
      <family val="2"/>
      <charset val="238"/>
    </font>
    <font>
      <sz val="11"/>
      <name val="Calibri"/>
      <family val="2"/>
      <charset val="238"/>
      <scheme val="minor"/>
    </font>
    <font>
      <b/>
      <u/>
      <sz val="11"/>
      <name val="Arial"/>
      <family val="2"/>
      <charset val="238"/>
    </font>
    <font>
      <b/>
      <i/>
      <sz val="11"/>
      <name val="Calibri"/>
      <family val="2"/>
      <charset val="238"/>
      <scheme val="minor"/>
    </font>
    <font>
      <i/>
      <sz val="11"/>
      <name val="Arial"/>
      <family val="2"/>
      <charset val="238"/>
    </font>
    <font>
      <b/>
      <sz val="18"/>
      <name val="Arial"/>
      <family val="2"/>
      <charset val="238"/>
    </font>
    <font>
      <sz val="8"/>
      <name val="Arial"/>
      <family val="2"/>
      <charset val="238"/>
    </font>
    <font>
      <i/>
      <sz val="11"/>
      <name val="Calibri"/>
      <family val="2"/>
      <charset val="238"/>
      <scheme val="minor"/>
    </font>
    <font>
      <b/>
      <sz val="11"/>
      <name val="Arial CE"/>
      <charset val="238"/>
    </font>
    <font>
      <sz val="11"/>
      <name val="Arial CE"/>
      <charset val="238"/>
    </font>
    <font>
      <b/>
      <i/>
      <sz val="8"/>
      <name val="Arial"/>
      <family val="2"/>
      <charset val="238"/>
    </font>
    <font>
      <b/>
      <sz val="10"/>
      <name val="Arial"/>
      <family val="2"/>
      <charset val="238"/>
    </font>
    <font>
      <b/>
      <i/>
      <sz val="10"/>
      <name val="Arial"/>
      <family val="2"/>
      <charset val="238"/>
    </font>
    <font>
      <b/>
      <sz val="18"/>
      <color theme="1"/>
      <name val="Calibri"/>
      <family val="2"/>
      <charset val="238"/>
      <scheme val="minor"/>
    </font>
    <font>
      <b/>
      <sz val="11"/>
      <color rgb="FFFF0000"/>
      <name val="Arial"/>
      <family val="2"/>
      <charset val="23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auto="1"/>
      </left>
      <right style="double">
        <color auto="1"/>
      </right>
      <top style="double">
        <color indexed="64"/>
      </top>
      <bottom style="thin">
        <color indexed="64"/>
      </bottom>
      <diagonal/>
    </border>
    <border>
      <left style="thin">
        <color auto="1"/>
      </left>
      <right style="double">
        <color auto="1"/>
      </right>
      <top style="thin">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indexed="64"/>
      </left>
      <right/>
      <top style="double">
        <color indexed="64"/>
      </top>
      <bottom style="thin">
        <color indexed="64"/>
      </bottom>
      <diagonal/>
    </border>
  </borders>
  <cellStyleXfs count="2">
    <xf numFmtId="0" fontId="0" fillId="0" borderId="0"/>
    <xf numFmtId="0" fontId="5" fillId="0" borderId="0"/>
  </cellStyleXfs>
  <cellXfs count="546">
    <xf numFmtId="0" fontId="0" fillId="0" borderId="0" xfId="0"/>
    <xf numFmtId="3" fontId="2" fillId="2" borderId="2" xfId="0" applyNumberFormat="1" applyFont="1" applyFill="1" applyBorder="1" applyAlignment="1">
      <alignment horizontal="center" vertical="center" wrapText="1"/>
    </xf>
    <xf numFmtId="164" fontId="3" fillId="0" borderId="0" xfId="0" applyNumberFormat="1" applyFont="1"/>
    <xf numFmtId="0" fontId="6" fillId="0" borderId="0" xfId="1" applyFont="1" applyFill="1"/>
    <xf numFmtId="0" fontId="5" fillId="0" borderId="0" xfId="1" applyFill="1"/>
    <xf numFmtId="0" fontId="7" fillId="0" borderId="0" xfId="1" applyFont="1" applyFill="1"/>
    <xf numFmtId="3" fontId="3" fillId="3" borderId="0" xfId="1" applyNumberFormat="1" applyFont="1" applyFill="1"/>
    <xf numFmtId="0" fontId="3" fillId="0" borderId="0" xfId="1" applyFont="1" applyFill="1"/>
    <xf numFmtId="0" fontId="5" fillId="3" borderId="0" xfId="1" applyFill="1"/>
    <xf numFmtId="0" fontId="5" fillId="2" borderId="11" xfId="1" applyFill="1" applyBorder="1" applyAlignment="1">
      <alignment horizontal="center"/>
    </xf>
    <xf numFmtId="3" fontId="5" fillId="2" borderId="11" xfId="1" applyNumberFormat="1" applyFont="1" applyFill="1" applyBorder="1" applyAlignment="1">
      <alignment horizontal="center" vertical="center" wrapText="1"/>
    </xf>
    <xf numFmtId="0" fontId="5" fillId="2" borderId="2" xfId="1" applyFill="1" applyBorder="1" applyAlignment="1">
      <alignment horizontal="center" vertical="center"/>
    </xf>
    <xf numFmtId="3" fontId="4" fillId="2" borderId="2" xfId="1" applyNumberFormat="1" applyFont="1" applyFill="1" applyBorder="1"/>
    <xf numFmtId="0" fontId="5" fillId="2" borderId="30" xfId="1" applyFill="1" applyBorder="1" applyAlignment="1">
      <alignment horizontal="center" vertical="center"/>
    </xf>
    <xf numFmtId="0" fontId="5" fillId="2" borderId="31" xfId="1" applyFill="1" applyBorder="1"/>
    <xf numFmtId="3" fontId="5" fillId="2" borderId="32" xfId="1" applyNumberFormat="1" applyFont="1" applyFill="1" applyBorder="1" applyAlignment="1">
      <alignment horizontal="center" vertical="center" wrapText="1"/>
    </xf>
    <xf numFmtId="3" fontId="5" fillId="2" borderId="33" xfId="1" applyNumberFormat="1" applyFont="1" applyFill="1" applyBorder="1" applyAlignment="1">
      <alignment horizontal="center" vertical="center" wrapText="1"/>
    </xf>
    <xf numFmtId="3" fontId="4" fillId="2" borderId="15" xfId="1" applyNumberFormat="1" applyFont="1" applyFill="1" applyBorder="1"/>
    <xf numFmtId="3" fontId="4" fillId="2" borderId="13" xfId="1" applyNumberFormat="1" applyFont="1" applyFill="1" applyBorder="1"/>
    <xf numFmtId="0" fontId="9" fillId="0" borderId="0" xfId="1" applyFont="1" applyFill="1"/>
    <xf numFmtId="0" fontId="8" fillId="0" borderId="0" xfId="1" applyFont="1" applyFill="1"/>
    <xf numFmtId="0" fontId="10" fillId="0" borderId="0" xfId="1" applyFont="1" applyFill="1"/>
    <xf numFmtId="0" fontId="11" fillId="0" borderId="0" xfId="1" applyFont="1" applyFill="1"/>
    <xf numFmtId="0" fontId="5" fillId="0" borderId="0" xfId="1" applyFont="1" applyFill="1"/>
    <xf numFmtId="4" fontId="5" fillId="0" borderId="0" xfId="1" applyNumberFormat="1" applyFont="1" applyFill="1"/>
    <xf numFmtId="0" fontId="5" fillId="0" borderId="16" xfId="1" applyFont="1" applyFill="1" applyBorder="1"/>
    <xf numFmtId="0" fontId="5" fillId="3" borderId="0" xfId="1" applyFont="1" applyFill="1"/>
    <xf numFmtId="4" fontId="5" fillId="3" borderId="0" xfId="1" applyNumberFormat="1" applyFont="1" applyFill="1"/>
    <xf numFmtId="0" fontId="4" fillId="3" borderId="0" xfId="0" applyFont="1" applyFill="1" applyAlignment="1">
      <alignment horizontal="left"/>
    </xf>
    <xf numFmtId="0" fontId="3" fillId="3" borderId="0" xfId="0" applyFont="1" applyFill="1" applyAlignment="1">
      <alignment horizontal="center"/>
    </xf>
    <xf numFmtId="0" fontId="3" fillId="3" borderId="0" xfId="0" applyFont="1" applyFill="1"/>
    <xf numFmtId="3" fontId="3" fillId="3" borderId="0" xfId="0" applyNumberFormat="1" applyFont="1" applyFill="1"/>
    <xf numFmtId="3" fontId="3" fillId="0" borderId="8" xfId="0" applyNumberFormat="1" applyFont="1" applyBorder="1"/>
    <xf numFmtId="3" fontId="3" fillId="0" borderId="11" xfId="0" applyNumberFormat="1" applyFont="1" applyBorder="1"/>
    <xf numFmtId="164" fontId="3" fillId="0" borderId="0" xfId="0" applyNumberFormat="1" applyFont="1" applyFill="1"/>
    <xf numFmtId="0" fontId="3" fillId="3" borderId="0" xfId="0" applyNumberFormat="1" applyFont="1" applyFill="1"/>
    <xf numFmtId="0" fontId="5" fillId="2" borderId="3" xfId="0" applyFont="1" applyFill="1" applyBorder="1" applyAlignment="1">
      <alignment horizontal="center" vertical="center"/>
    </xf>
    <xf numFmtId="4" fontId="5" fillId="2" borderId="12" xfId="1" applyNumberFormat="1" applyFont="1" applyFill="1" applyBorder="1" applyAlignment="1">
      <alignment horizontal="center" vertical="center" wrapText="1"/>
    </xf>
    <xf numFmtId="4" fontId="4" fillId="2" borderId="3" xfId="1" applyNumberFormat="1" applyFont="1" applyFill="1" applyBorder="1"/>
    <xf numFmtId="164" fontId="3" fillId="3" borderId="0" xfId="0" applyNumberFormat="1" applyFont="1" applyFill="1"/>
    <xf numFmtId="3" fontId="3" fillId="3" borderId="8" xfId="0" applyNumberFormat="1" applyFont="1" applyFill="1" applyBorder="1" applyProtection="1">
      <protection locked="0"/>
    </xf>
    <xf numFmtId="3" fontId="13" fillId="0" borderId="0" xfId="0" applyNumberFormat="1" applyFont="1" applyBorder="1" applyAlignment="1">
      <alignment vertical="center"/>
    </xf>
    <xf numFmtId="3" fontId="3" fillId="3" borderId="8" xfId="0" applyNumberFormat="1" applyFont="1" applyFill="1" applyBorder="1"/>
    <xf numFmtId="3" fontId="3" fillId="3" borderId="5" xfId="0" applyNumberFormat="1" applyFont="1" applyFill="1" applyBorder="1" applyProtection="1">
      <protection locked="0"/>
    </xf>
    <xf numFmtId="4" fontId="3" fillId="0" borderId="9" xfId="0" applyNumberFormat="1" applyFont="1" applyBorder="1"/>
    <xf numFmtId="3" fontId="3" fillId="0" borderId="0" xfId="0" applyNumberFormat="1" applyFont="1"/>
    <xf numFmtId="3" fontId="5" fillId="0" borderId="0" xfId="0" applyNumberFormat="1" applyFont="1"/>
    <xf numFmtId="0" fontId="3" fillId="0" borderId="0" xfId="0" applyFont="1"/>
    <xf numFmtId="0" fontId="14" fillId="0" borderId="0" xfId="0" applyFont="1" applyBorder="1" applyAlignment="1">
      <alignment horizontal="left"/>
    </xf>
    <xf numFmtId="0" fontId="14" fillId="0" borderId="0" xfId="0" applyFont="1"/>
    <xf numFmtId="0" fontId="5" fillId="0" borderId="0" xfId="0" applyFont="1"/>
    <xf numFmtId="4" fontId="4" fillId="2" borderId="3" xfId="0" applyNumberFormat="1" applyFont="1" applyFill="1" applyBorder="1"/>
    <xf numFmtId="0" fontId="4" fillId="0" borderId="0" xfId="0" applyFont="1" applyAlignment="1">
      <alignment horizontal="left"/>
    </xf>
    <xf numFmtId="0" fontId="3" fillId="0" borderId="0" xfId="0" applyFont="1" applyAlignment="1">
      <alignment horizontal="center"/>
    </xf>
    <xf numFmtId="0" fontId="16" fillId="0" borderId="0" xfId="0" applyFont="1" applyAlignment="1">
      <alignment horizontal="left"/>
    </xf>
    <xf numFmtId="0" fontId="4" fillId="2" borderId="16" xfId="0" applyFont="1" applyFill="1" applyBorder="1" applyAlignment="1">
      <alignment horizontal="left"/>
    </xf>
    <xf numFmtId="0" fontId="3" fillId="2" borderId="16" xfId="0" applyFont="1" applyFill="1" applyBorder="1" applyAlignment="1">
      <alignment horizontal="center"/>
    </xf>
    <xf numFmtId="0" fontId="3" fillId="2" borderId="16" xfId="0" applyFont="1" applyFill="1" applyBorder="1"/>
    <xf numFmtId="3" fontId="3" fillId="2" borderId="16" xfId="0" applyNumberFormat="1" applyFont="1" applyFill="1" applyBorder="1"/>
    <xf numFmtId="0" fontId="5" fillId="2" borderId="38" xfId="1" applyFill="1" applyBorder="1" applyAlignment="1">
      <alignment horizontal="center" wrapText="1"/>
    </xf>
    <xf numFmtId="3" fontId="4" fillId="2" borderId="38" xfId="1" applyNumberFormat="1" applyFont="1" applyFill="1" applyBorder="1"/>
    <xf numFmtId="3" fontId="3" fillId="3" borderId="8" xfId="0" applyNumberFormat="1" applyFont="1" applyFill="1" applyBorder="1" applyAlignment="1">
      <alignment vertical="center"/>
    </xf>
    <xf numFmtId="0" fontId="5" fillId="2" borderId="38" xfId="1" applyFill="1" applyBorder="1" applyAlignment="1">
      <alignment horizontal="center"/>
    </xf>
    <xf numFmtId="0" fontId="3" fillId="0" borderId="0" xfId="0" applyFont="1" applyAlignment="1">
      <alignment horizontal="justify" wrapText="1"/>
    </xf>
    <xf numFmtId="164" fontId="4" fillId="3" borderId="0" xfId="0" applyNumberFormat="1" applyFont="1" applyFill="1" applyBorder="1" applyAlignment="1"/>
    <xf numFmtId="164" fontId="12" fillId="3" borderId="0" xfId="0" applyNumberFormat="1" applyFont="1" applyFill="1" applyBorder="1" applyAlignment="1"/>
    <xf numFmtId="0" fontId="3" fillId="0" borderId="0" xfId="0" applyFont="1" applyAlignment="1">
      <alignment horizontal="lef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15" fillId="0" borderId="0" xfId="0" applyFont="1" applyAlignment="1">
      <alignment horizontal="justify" vertical="top" wrapText="1"/>
    </xf>
    <xf numFmtId="0" fontId="15" fillId="0" borderId="0" xfId="0" applyFont="1" applyAlignment="1">
      <alignment vertical="top" wrapText="1"/>
    </xf>
    <xf numFmtId="0" fontId="3" fillId="0" borderId="0" xfId="0" applyFont="1" applyAlignment="1">
      <alignment horizontal="left" wrapText="1"/>
    </xf>
    <xf numFmtId="0" fontId="15" fillId="0" borderId="0" xfId="0" applyFont="1" applyAlignment="1">
      <alignment wrapText="1"/>
    </xf>
    <xf numFmtId="0" fontId="14" fillId="0" borderId="0" xfId="0" applyFont="1" applyAlignment="1">
      <alignment horizontal="left"/>
    </xf>
    <xf numFmtId="0" fontId="15" fillId="0" borderId="0" xfId="0" applyFont="1" applyAlignment="1">
      <alignment horizontal="justify" wrapText="1"/>
    </xf>
    <xf numFmtId="0" fontId="19" fillId="3" borderId="0" xfId="0" applyFont="1" applyFill="1" applyAlignment="1">
      <alignment horizontal="left"/>
    </xf>
    <xf numFmtId="0" fontId="3" fillId="3" borderId="0" xfId="0" applyFont="1" applyFill="1" applyAlignment="1">
      <alignment horizontal="left"/>
    </xf>
    <xf numFmtId="0" fontId="4" fillId="3" borderId="0" xfId="0" applyFont="1" applyFill="1" applyAlignment="1">
      <alignment horizontal="center"/>
    </xf>
    <xf numFmtId="0" fontId="5" fillId="3" borderId="0" xfId="0" applyFont="1" applyFill="1" applyAlignment="1">
      <alignment horizontal="center"/>
    </xf>
    <xf numFmtId="0" fontId="5" fillId="3" borderId="0" xfId="0" applyFont="1" applyFill="1"/>
    <xf numFmtId="3" fontId="5" fillId="3" borderId="0" xfId="0" applyNumberFormat="1" applyFont="1" applyFill="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3" fontId="5" fillId="2" borderId="2" xfId="0" applyNumberFormat="1" applyFont="1" applyFill="1" applyBorder="1" applyAlignment="1">
      <alignment horizontal="center" vertical="center" wrapText="1"/>
    </xf>
    <xf numFmtId="0" fontId="20" fillId="2" borderId="1" xfId="0" applyFont="1" applyFill="1" applyBorder="1" applyAlignment="1">
      <alignment horizontal="center"/>
    </xf>
    <xf numFmtId="0" fontId="20" fillId="2" borderId="2" xfId="0" applyFont="1" applyFill="1" applyBorder="1" applyAlignment="1">
      <alignment horizontal="center"/>
    </xf>
    <xf numFmtId="3" fontId="20" fillId="2" borderId="2" xfId="0" applyNumberFormat="1" applyFont="1" applyFill="1" applyBorder="1" applyAlignment="1">
      <alignment horizontal="center" wrapText="1"/>
    </xf>
    <xf numFmtId="0" fontId="20" fillId="2" borderId="3" xfId="0" applyFont="1" applyFill="1" applyBorder="1" applyAlignment="1">
      <alignment horizontal="center"/>
    </xf>
    <xf numFmtId="0" fontId="20" fillId="3" borderId="0" xfId="0" applyFont="1" applyFill="1" applyAlignment="1">
      <alignment horizontal="center"/>
    </xf>
    <xf numFmtId="0" fontId="20" fillId="0" borderId="0" xfId="0" applyFont="1" applyAlignment="1">
      <alignment horizontal="center"/>
    </xf>
    <xf numFmtId="0" fontId="3" fillId="3" borderId="4"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5" xfId="0" applyFont="1" applyFill="1" applyBorder="1" applyAlignment="1" applyProtection="1">
      <alignment wrapText="1"/>
      <protection locked="0"/>
    </xf>
    <xf numFmtId="3" fontId="3" fillId="3" borderId="5" xfId="0" applyNumberFormat="1" applyFont="1" applyFill="1" applyBorder="1" applyAlignment="1" applyProtection="1">
      <alignment wrapText="1"/>
      <protection locked="0"/>
    </xf>
    <xf numFmtId="4" fontId="3" fillId="3" borderId="6" xfId="0" applyNumberFormat="1" applyFont="1" applyFill="1" applyBorder="1"/>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8" xfId="0" applyFont="1" applyFill="1" applyBorder="1" applyAlignment="1" applyProtection="1">
      <alignment wrapText="1"/>
      <protection locked="0"/>
    </xf>
    <xf numFmtId="3" fontId="3" fillId="3" borderId="8" xfId="0" applyNumberFormat="1" applyFont="1" applyFill="1" applyBorder="1" applyAlignment="1" applyProtection="1">
      <alignment wrapText="1"/>
      <protection locked="0"/>
    </xf>
    <xf numFmtId="4" fontId="3" fillId="3" borderId="9" xfId="0" applyNumberFormat="1" applyFont="1" applyFill="1" applyBorder="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8" xfId="0" applyFont="1" applyFill="1" applyBorder="1" applyAlignment="1">
      <alignment wrapText="1"/>
    </xf>
    <xf numFmtId="3" fontId="3" fillId="3" borderId="8" xfId="0" applyNumberFormat="1" applyFont="1" applyFill="1" applyBorder="1" applyAlignment="1">
      <alignment wrapText="1"/>
    </xf>
    <xf numFmtId="0" fontId="3" fillId="3" borderId="8" xfId="0" applyFont="1" applyFill="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8" xfId="0" applyFont="1" applyBorder="1" applyAlignment="1">
      <alignment vertical="center" wrapText="1"/>
    </xf>
    <xf numFmtId="3" fontId="3" fillId="0" borderId="8" xfId="0" applyNumberFormat="1" applyFont="1" applyBorder="1" applyAlignment="1">
      <alignment vertical="center" wrapText="1"/>
    </xf>
    <xf numFmtId="4" fontId="3" fillId="0" borderId="9" xfId="0" applyNumberFormat="1" applyFont="1" applyBorder="1" applyAlignment="1">
      <alignment vertical="center"/>
    </xf>
    <xf numFmtId="0" fontId="3" fillId="0" borderId="8" xfId="0" applyFont="1" applyBorder="1"/>
    <xf numFmtId="0" fontId="3" fillId="0" borderId="10" xfId="0" applyFont="1" applyBorder="1" applyAlignment="1">
      <alignment horizontal="center"/>
    </xf>
    <xf numFmtId="0" fontId="3" fillId="0" borderId="11" xfId="0" applyFont="1" applyBorder="1" applyAlignment="1">
      <alignment horizontal="center"/>
    </xf>
    <xf numFmtId="3" fontId="4" fillId="2" borderId="2" xfId="0" applyNumberFormat="1" applyFont="1" applyFill="1" applyBorder="1"/>
    <xf numFmtId="0" fontId="4" fillId="3" borderId="0" xfId="0" applyFont="1" applyFill="1"/>
    <xf numFmtId="0" fontId="4" fillId="0" borderId="0" xfId="0" applyFont="1"/>
    <xf numFmtId="0" fontId="14" fillId="3" borderId="0" xfId="0" applyFont="1" applyFill="1" applyBorder="1" applyAlignment="1">
      <alignment horizontal="left"/>
    </xf>
    <xf numFmtId="0" fontId="16" fillId="3" borderId="0" xfId="0" applyFont="1" applyFill="1" applyAlignment="1">
      <alignment horizontal="left"/>
    </xf>
    <xf numFmtId="3" fontId="4" fillId="3" borderId="0" xfId="0" applyNumberFormat="1" applyFont="1" applyFill="1"/>
    <xf numFmtId="0" fontId="3" fillId="3" borderId="0" xfId="0" applyFont="1" applyFill="1" applyAlignment="1">
      <alignment horizontal="justify" wrapText="1"/>
    </xf>
    <xf numFmtId="0" fontId="15" fillId="3" borderId="0" xfId="0" applyFont="1" applyFill="1" applyAlignment="1">
      <alignment horizontal="justify" wrapText="1"/>
    </xf>
    <xf numFmtId="3" fontId="3" fillId="3" borderId="0" xfId="0" applyNumberFormat="1" applyFont="1" applyFill="1" applyBorder="1"/>
    <xf numFmtId="0" fontId="3" fillId="3" borderId="0" xfId="0" applyFont="1" applyFill="1" applyBorder="1"/>
    <xf numFmtId="0" fontId="4" fillId="3" borderId="0" xfId="0" applyFont="1" applyFill="1" applyBorder="1" applyAlignment="1">
      <alignment horizontal="left"/>
    </xf>
    <xf numFmtId="0" fontId="3" fillId="3" borderId="0" xfId="0" applyFont="1" applyFill="1" applyBorder="1" applyAlignment="1">
      <alignment horizontal="center"/>
    </xf>
    <xf numFmtId="164" fontId="4" fillId="3" borderId="0" xfId="0" applyNumberFormat="1" applyFont="1" applyFill="1" applyBorder="1" applyAlignment="1">
      <alignment horizontal="right"/>
    </xf>
    <xf numFmtId="0" fontId="4" fillId="3" borderId="0" xfId="0" applyFont="1" applyFill="1" applyAlignment="1"/>
    <xf numFmtId="0" fontId="19"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4" fontId="3" fillId="0" borderId="6" xfId="0" applyNumberFormat="1" applyFont="1" applyBorder="1"/>
    <xf numFmtId="0" fontId="3" fillId="0" borderId="8" xfId="0" applyFont="1" applyBorder="1" applyAlignment="1">
      <alignment wrapText="1"/>
    </xf>
    <xf numFmtId="3" fontId="3" fillId="0" borderId="8" xfId="0" applyNumberFormat="1" applyFont="1" applyBorder="1" applyAlignment="1">
      <alignment wrapText="1"/>
    </xf>
    <xf numFmtId="0" fontId="4" fillId="0" borderId="0" xfId="0" applyFont="1" applyFill="1" applyBorder="1" applyAlignment="1">
      <alignment horizontal="left"/>
    </xf>
    <xf numFmtId="0" fontId="12" fillId="3" borderId="0" xfId="0" applyFont="1" applyFill="1" applyAlignment="1">
      <alignment horizontal="left" wrapText="1"/>
    </xf>
    <xf numFmtId="164" fontId="18" fillId="0" borderId="0" xfId="0" applyNumberFormat="1" applyFont="1" applyBorder="1" applyAlignment="1"/>
    <xf numFmtId="164" fontId="21" fillId="0" borderId="0" xfId="0" applyNumberFormat="1" applyFont="1" applyBorder="1" applyAlignment="1"/>
    <xf numFmtId="0" fontId="3" fillId="0" borderId="0" xfId="0" applyFont="1" applyAlignment="1"/>
    <xf numFmtId="0" fontId="3" fillId="0" borderId="0" xfId="0" applyFont="1" applyAlignment="1">
      <alignment wrapText="1"/>
    </xf>
    <xf numFmtId="0" fontId="3" fillId="0" borderId="0" xfId="0" applyFont="1" applyAlignment="1">
      <alignment horizontal="justify"/>
    </xf>
    <xf numFmtId="3" fontId="3" fillId="0" borderId="8" xfId="0" applyNumberFormat="1" applyFont="1" applyBorder="1" applyAlignment="1">
      <alignment vertical="center"/>
    </xf>
    <xf numFmtId="4" fontId="3" fillId="0" borderId="9" xfId="0" applyNumberFormat="1" applyFont="1" applyBorder="1" applyAlignment="1">
      <alignment vertical="center" shrinkToFit="1"/>
    </xf>
    <xf numFmtId="0" fontId="3" fillId="0" borderId="11" xfId="0" applyFont="1" applyBorder="1" applyAlignment="1">
      <alignment wrapText="1"/>
    </xf>
    <xf numFmtId="0" fontId="15" fillId="0" borderId="0" xfId="0" applyFont="1" applyBorder="1" applyAlignment="1">
      <alignment horizontal="justify" wrapText="1"/>
    </xf>
    <xf numFmtId="3" fontId="18" fillId="3" borderId="0" xfId="0" applyNumberFormat="1" applyFont="1" applyFill="1" applyAlignment="1">
      <alignment horizontal="right"/>
    </xf>
    <xf numFmtId="0" fontId="18" fillId="3" borderId="0" xfId="0" applyFont="1" applyFill="1" applyAlignment="1">
      <alignment horizontal="right"/>
    </xf>
    <xf numFmtId="0" fontId="3" fillId="3" borderId="0" xfId="0" applyFont="1" applyFill="1" applyAlignment="1">
      <alignment horizontal="right"/>
    </xf>
    <xf numFmtId="164" fontId="18" fillId="3" borderId="0" xfId="0" applyNumberFormat="1" applyFont="1" applyFill="1" applyBorder="1" applyAlignment="1">
      <alignment horizontal="right"/>
    </xf>
    <xf numFmtId="164" fontId="21" fillId="3" borderId="0" xfId="0" applyNumberFormat="1" applyFont="1" applyFill="1" applyBorder="1" applyAlignment="1">
      <alignment horizontal="right"/>
    </xf>
    <xf numFmtId="0" fontId="15" fillId="0" borderId="0" xfId="0" applyFont="1" applyAlignment="1">
      <alignment horizontal="justify"/>
    </xf>
    <xf numFmtId="0" fontId="4" fillId="0" borderId="0" xfId="0" applyFont="1" applyAlignment="1">
      <alignment horizontal="justify"/>
    </xf>
    <xf numFmtId="164" fontId="18" fillId="0" borderId="0" xfId="0" applyNumberFormat="1" applyFont="1" applyBorder="1" applyAlignment="1">
      <alignment horizontal="left"/>
    </xf>
    <xf numFmtId="164" fontId="21" fillId="0" borderId="0" xfId="0" applyNumberFormat="1" applyFont="1" applyBorder="1" applyAlignment="1">
      <alignment horizontal="left"/>
    </xf>
    <xf numFmtId="0" fontId="15" fillId="0" borderId="0" xfId="0" applyFont="1" applyBorder="1" applyAlignment="1">
      <alignment horizontal="justify"/>
    </xf>
    <xf numFmtId="0" fontId="3" fillId="0" borderId="0" xfId="0" applyFont="1" applyBorder="1"/>
    <xf numFmtId="0" fontId="3" fillId="0" borderId="0" xfId="0" applyFont="1" applyBorder="1" applyAlignment="1">
      <alignment horizontal="left"/>
    </xf>
    <xf numFmtId="0" fontId="3" fillId="0" borderId="0" xfId="0" applyFont="1" applyBorder="1" applyAlignment="1">
      <alignment horizontal="center"/>
    </xf>
    <xf numFmtId="3" fontId="3" fillId="0" borderId="0" xfId="0" applyNumberFormat="1" applyFont="1" applyBorder="1"/>
    <xf numFmtId="0" fontId="3" fillId="0" borderId="0" xfId="0" applyFont="1" applyFill="1"/>
    <xf numFmtId="0" fontId="3" fillId="0" borderId="0" xfId="0" applyFont="1" applyFill="1" applyBorder="1" applyAlignment="1">
      <alignment horizontal="center"/>
    </xf>
    <xf numFmtId="0" fontId="3" fillId="0" borderId="0" xfId="0" applyFont="1" applyFill="1" applyBorder="1"/>
    <xf numFmtId="3" fontId="3" fillId="0" borderId="0" xfId="0" applyNumberFormat="1" applyFont="1" applyFill="1" applyBorder="1"/>
    <xf numFmtId="164" fontId="4" fillId="0" borderId="0" xfId="0" applyNumberFormat="1" applyFont="1" applyFill="1" applyBorder="1" applyAlignment="1">
      <alignment horizontal="right"/>
    </xf>
    <xf numFmtId="0" fontId="4" fillId="0" borderId="0" xfId="0" applyFont="1" applyAlignment="1">
      <alignment horizontal="left" vertical="top"/>
    </xf>
    <xf numFmtId="0" fontId="3" fillId="0" borderId="0" xfId="0" applyFont="1" applyAlignment="1">
      <alignment vertical="top" wrapText="1"/>
    </xf>
    <xf numFmtId="0" fontId="4" fillId="3" borderId="0" xfId="0" applyFont="1" applyFill="1" applyBorder="1" applyAlignment="1"/>
    <xf numFmtId="165" fontId="22" fillId="0" borderId="0" xfId="0" applyNumberFormat="1" applyFont="1"/>
    <xf numFmtId="0" fontId="15" fillId="0" borderId="0" xfId="0" applyFont="1"/>
    <xf numFmtId="0" fontId="3" fillId="0" borderId="18" xfId="0" applyFont="1" applyBorder="1"/>
    <xf numFmtId="0" fontId="4" fillId="0" borderId="0"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19" xfId="0" applyFont="1" applyBorder="1"/>
    <xf numFmtId="3" fontId="3" fillId="0" borderId="5" xfId="0" applyNumberFormat="1" applyFont="1" applyBorder="1"/>
    <xf numFmtId="0" fontId="3" fillId="0" borderId="18" xfId="0" applyFont="1" applyBorder="1" applyAlignment="1">
      <alignment wrapText="1"/>
    </xf>
    <xf numFmtId="0" fontId="3" fillId="0" borderId="5" xfId="0" applyFont="1" applyBorder="1"/>
    <xf numFmtId="0" fontId="18" fillId="0" borderId="0" xfId="0" applyFont="1" applyBorder="1" applyAlignment="1">
      <alignment horizontal="justify"/>
    </xf>
    <xf numFmtId="0" fontId="3" fillId="0" borderId="0" xfId="0" applyFont="1" applyAlignment="1">
      <alignment horizontal="justify" vertical="justify" wrapText="1"/>
    </xf>
    <xf numFmtId="0" fontId="14" fillId="0" borderId="0" xfId="0" applyFont="1" applyBorder="1" applyAlignment="1">
      <alignment horizontal="left"/>
    </xf>
    <xf numFmtId="0" fontId="14" fillId="3" borderId="0" xfId="0" applyFont="1" applyFill="1" applyBorder="1" applyAlignment="1">
      <alignment horizontal="lef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wrapText="1"/>
    </xf>
    <xf numFmtId="0" fontId="15" fillId="0" borderId="0" xfId="0" applyFont="1" applyAlignment="1">
      <alignment horizontal="justify" wrapText="1"/>
    </xf>
    <xf numFmtId="0" fontId="14" fillId="0" borderId="0" xfId="0" applyFont="1" applyAlignment="1">
      <alignment horizontal="left"/>
    </xf>
    <xf numFmtId="0" fontId="3" fillId="3" borderId="0" xfId="0" applyFont="1" applyFill="1" applyAlignment="1">
      <alignment horizontal="justify" wrapText="1"/>
    </xf>
    <xf numFmtId="0" fontId="15" fillId="3" borderId="0" xfId="0" applyFont="1" applyFill="1" applyAlignment="1">
      <alignment horizontal="justify" wrapText="1"/>
    </xf>
    <xf numFmtId="164" fontId="4" fillId="3" borderId="0" xfId="0" applyNumberFormat="1" applyFont="1" applyFill="1" applyBorder="1" applyAlignment="1"/>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3" fillId="3" borderId="0" xfId="0" applyFont="1" applyFill="1" applyBorder="1" applyAlignment="1">
      <alignment horizontal="justify" wrapText="1"/>
    </xf>
    <xf numFmtId="0" fontId="3" fillId="0" borderId="0" xfId="0" applyFont="1" applyAlignment="1">
      <alignment horizontal="justify" wrapText="1"/>
    </xf>
    <xf numFmtId="0" fontId="3" fillId="0" borderId="0" xfId="0" applyFont="1" applyAlignment="1">
      <alignment horizontal="left"/>
    </xf>
    <xf numFmtId="0" fontId="15" fillId="0" borderId="0" xfId="0" applyFont="1" applyAlignment="1">
      <alignment horizontal="justify" vertical="top" wrapText="1"/>
    </xf>
    <xf numFmtId="0" fontId="14" fillId="0" borderId="0" xfId="0" applyFont="1" applyAlignment="1">
      <alignment horizontal="left"/>
    </xf>
    <xf numFmtId="0" fontId="3" fillId="3" borderId="0" xfId="0" applyFont="1" applyFill="1" applyAlignment="1">
      <alignment horizontal="justify" wrapText="1"/>
    </xf>
    <xf numFmtId="164" fontId="4" fillId="0" borderId="0" xfId="0" applyNumberFormat="1" applyFont="1" applyBorder="1" applyAlignment="1"/>
    <xf numFmtId="164" fontId="12" fillId="0" borderId="0" xfId="0" applyNumberFormat="1" applyFont="1" applyBorder="1" applyAlignment="1"/>
    <xf numFmtId="0" fontId="15" fillId="0" borderId="0" xfId="0" applyFont="1" applyAlignment="1">
      <alignment wrapText="1"/>
    </xf>
    <xf numFmtId="0" fontId="3" fillId="0" borderId="0" xfId="0" applyFont="1" applyAlignment="1">
      <alignment horizontal="justify" wrapText="1"/>
    </xf>
    <xf numFmtId="0" fontId="15" fillId="0" borderId="0" xfId="0" applyFont="1" applyAlignment="1">
      <alignment horizontal="justify" wrapText="1"/>
    </xf>
    <xf numFmtId="0" fontId="3" fillId="0" borderId="0" xfId="0" applyFont="1" applyAlignment="1">
      <alignment horizontal="left"/>
    </xf>
    <xf numFmtId="0" fontId="14" fillId="0" borderId="0" xfId="0" applyFont="1" applyAlignment="1">
      <alignment horizontal="left"/>
    </xf>
    <xf numFmtId="0" fontId="3" fillId="0" borderId="0" xfId="0" applyFont="1" applyAlignment="1">
      <alignment horizontal="justify" vertical="justify" wrapText="1"/>
    </xf>
    <xf numFmtId="0" fontId="15" fillId="0" borderId="0" xfId="0" applyFont="1" applyAlignment="1">
      <alignment horizontal="justify" vertical="justify" wrapText="1"/>
    </xf>
    <xf numFmtId="0" fontId="15" fillId="0" borderId="0" xfId="0" applyFont="1" applyAlignment="1">
      <alignment horizontal="justify" wrapText="1"/>
    </xf>
    <xf numFmtId="0" fontId="3" fillId="0" borderId="0" xfId="0" applyFont="1" applyFill="1" applyBorder="1" applyAlignment="1">
      <alignment horizontal="justify" wrapText="1"/>
    </xf>
    <xf numFmtId="0" fontId="3" fillId="3" borderId="0" xfId="0" applyFont="1" applyFill="1" applyAlignment="1">
      <alignment horizontal="left"/>
    </xf>
    <xf numFmtId="0" fontId="15" fillId="0" borderId="0" xfId="0" applyFont="1" applyAlignment="1">
      <alignment horizontal="justify" wrapText="1"/>
    </xf>
    <xf numFmtId="0" fontId="3" fillId="0" borderId="0" xfId="0" applyFont="1" applyAlignment="1">
      <alignment horizontal="left"/>
    </xf>
    <xf numFmtId="0" fontId="4" fillId="3" borderId="0" xfId="0" applyFont="1" applyFill="1" applyBorder="1" applyAlignment="1">
      <alignment wrapText="1"/>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7" xfId="0" applyFont="1" applyFill="1" applyBorder="1" applyAlignment="1">
      <alignment horizontal="center" vertical="center"/>
    </xf>
    <xf numFmtId="0" fontId="3" fillId="0" borderId="0" xfId="0" applyFont="1" applyAlignment="1">
      <alignment horizontal="left" vertical="top"/>
    </xf>
    <xf numFmtId="0" fontId="5" fillId="3" borderId="0" xfId="0" applyFont="1" applyFill="1" applyAlignment="1">
      <alignment horizontal="right"/>
    </xf>
    <xf numFmtId="0" fontId="5" fillId="0" borderId="0" xfId="0" applyFont="1" applyAlignment="1">
      <alignment horizontal="right"/>
    </xf>
    <xf numFmtId="4" fontId="5" fillId="0" borderId="0" xfId="1" applyNumberFormat="1" applyFont="1" applyFill="1" applyAlignment="1">
      <alignment horizontal="right"/>
    </xf>
    <xf numFmtId="0" fontId="3" fillId="0" borderId="0" xfId="0" applyFont="1" applyAlignment="1">
      <alignment horizontal="justify" vertical="top" wrapText="1"/>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8" xfId="0" applyFont="1" applyFill="1" applyBorder="1" applyAlignment="1" applyProtection="1">
      <alignment vertical="center" wrapText="1"/>
      <protection locked="0"/>
    </xf>
    <xf numFmtId="3" fontId="3" fillId="3" borderId="8" xfId="0" applyNumberFormat="1" applyFont="1" applyFill="1" applyBorder="1" applyAlignment="1" applyProtection="1">
      <alignment vertical="center" wrapText="1"/>
      <protection locked="0"/>
    </xf>
    <xf numFmtId="3" fontId="3" fillId="3" borderId="8" xfId="0" applyNumberFormat="1" applyFont="1" applyFill="1" applyBorder="1" applyAlignment="1" applyProtection="1">
      <alignment vertical="center"/>
      <protection locked="0"/>
    </xf>
    <xf numFmtId="0" fontId="3" fillId="3" borderId="8" xfId="0" applyFont="1" applyFill="1" applyBorder="1" applyAlignment="1">
      <alignment horizontal="center" vertical="center"/>
    </xf>
    <xf numFmtId="0" fontId="3" fillId="0" borderId="0" xfId="0" applyFont="1" applyAlignment="1">
      <alignment vertical="center"/>
    </xf>
    <xf numFmtId="3" fontId="3" fillId="0" borderId="0" xfId="0" applyNumberFormat="1" applyFont="1" applyAlignment="1">
      <alignment vertical="center"/>
    </xf>
    <xf numFmtId="0" fontId="3" fillId="0" borderId="0" xfId="0" applyFont="1" applyBorder="1" applyAlignment="1">
      <alignment vertical="center" wrapText="1"/>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left"/>
    </xf>
    <xf numFmtId="0" fontId="15" fillId="0" borderId="0" xfId="0" applyFont="1" applyAlignment="1">
      <alignment horizontal="justify" wrapText="1"/>
    </xf>
    <xf numFmtId="0" fontId="3" fillId="0" borderId="0" xfId="0" applyFont="1" applyAlignment="1">
      <alignment horizontal="left" wrapText="1"/>
    </xf>
    <xf numFmtId="0" fontId="3" fillId="0" borderId="0" xfId="0" applyFont="1" applyAlignment="1">
      <alignment horizontal="justify" vertical="top" wrapText="1"/>
    </xf>
    <xf numFmtId="0" fontId="15" fillId="0" borderId="0" xfId="0" applyFont="1" applyAlignment="1">
      <alignment horizontal="justify" wrapText="1"/>
    </xf>
    <xf numFmtId="0" fontId="15" fillId="0" borderId="0" xfId="0" applyFont="1" applyAlignment="1">
      <alignment wrapText="1"/>
    </xf>
    <xf numFmtId="0" fontId="15" fillId="0" borderId="0" xfId="0" applyFont="1" applyAlignment="1">
      <alignment horizontal="justify" vertical="top" wrapText="1"/>
    </xf>
    <xf numFmtId="0" fontId="3" fillId="0" borderId="0" xfId="0" applyFont="1" applyAlignment="1">
      <alignment vertical="top" wrapText="1"/>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3" fillId="3" borderId="0" xfId="0" applyFont="1" applyFill="1" applyAlignment="1">
      <alignment horizontal="justify" wrapText="1"/>
    </xf>
    <xf numFmtId="164" fontId="4" fillId="3" borderId="0" xfId="0" applyNumberFormat="1" applyFont="1" applyFill="1" applyBorder="1" applyAlignment="1"/>
    <xf numFmtId="164" fontId="12" fillId="3" borderId="0" xfId="0" applyNumberFormat="1" applyFont="1" applyFill="1" applyBorder="1" applyAlignment="1"/>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horizontal="justify" vertical="top" wrapText="1"/>
    </xf>
    <xf numFmtId="0" fontId="15" fillId="0" borderId="0" xfId="0" applyFont="1" applyAlignment="1">
      <alignment vertical="top" wrapText="1"/>
    </xf>
    <xf numFmtId="0" fontId="15" fillId="0" borderId="0" xfId="0" applyFont="1" applyAlignment="1">
      <alignment horizontal="justify" vertical="top" wrapText="1"/>
    </xf>
    <xf numFmtId="164" fontId="14" fillId="0" borderId="0" xfId="0" applyNumberFormat="1" applyFont="1" applyBorder="1" applyAlignment="1">
      <alignment wrapText="1"/>
    </xf>
    <xf numFmtId="164" fontId="17" fillId="0" borderId="0" xfId="0" applyNumberFormat="1" applyFont="1" applyBorder="1" applyAlignment="1">
      <alignment wrapText="1"/>
    </xf>
    <xf numFmtId="0" fontId="3" fillId="3" borderId="0" xfId="0" applyFont="1" applyFill="1" applyBorder="1" applyAlignment="1">
      <alignment horizontal="justify" wrapText="1"/>
    </xf>
    <xf numFmtId="0" fontId="14" fillId="3" borderId="0" xfId="0" applyFont="1" applyFill="1" applyBorder="1" applyAlignment="1">
      <alignment wrapText="1"/>
    </xf>
    <xf numFmtId="0" fontId="14" fillId="0" borderId="0" xfId="0" applyFont="1" applyAlignment="1">
      <alignment horizontal="left"/>
    </xf>
    <xf numFmtId="0" fontId="3" fillId="0" borderId="0" xfId="0" applyFont="1" applyAlignment="1">
      <alignment horizontal="justify" vertical="justify" wrapText="1"/>
    </xf>
    <xf numFmtId="3" fontId="25" fillId="0" borderId="0" xfId="0" applyNumberFormat="1" applyFont="1"/>
    <xf numFmtId="3" fontId="26" fillId="0" borderId="0" xfId="0" applyNumberFormat="1" applyFont="1" applyBorder="1" applyAlignment="1">
      <alignment horizontal="left"/>
    </xf>
    <xf numFmtId="3" fontId="5" fillId="0" borderId="16" xfId="0" applyNumberFormat="1" applyFont="1" applyBorder="1"/>
    <xf numFmtId="166" fontId="4" fillId="3" borderId="20" xfId="1" applyNumberFormat="1" applyFont="1" applyFill="1" applyBorder="1" applyAlignment="1"/>
    <xf numFmtId="3" fontId="4" fillId="3" borderId="20" xfId="1" applyNumberFormat="1" applyFont="1" applyFill="1" applyBorder="1" applyAlignment="1"/>
    <xf numFmtId="4" fontId="4" fillId="3" borderId="34" xfId="1" applyNumberFormat="1" applyFont="1" applyFill="1" applyBorder="1" applyAlignment="1"/>
    <xf numFmtId="164" fontId="4" fillId="0" borderId="0" xfId="0" applyNumberFormat="1" applyFont="1" applyBorder="1" applyAlignment="1"/>
    <xf numFmtId="164" fontId="12" fillId="0" borderId="0" xfId="0" applyNumberFormat="1" applyFont="1" applyBorder="1" applyAlignment="1"/>
    <xf numFmtId="164" fontId="14" fillId="0" borderId="0" xfId="0" applyNumberFormat="1" applyFont="1" applyBorder="1" applyAlignment="1"/>
    <xf numFmtId="164" fontId="17" fillId="0" borderId="0" xfId="0" applyNumberFormat="1" applyFont="1" applyBorder="1" applyAlignment="1"/>
    <xf numFmtId="0" fontId="3" fillId="0" borderId="0" xfId="0" applyFont="1" applyAlignment="1">
      <alignment horizontal="justify"/>
    </xf>
    <xf numFmtId="0" fontId="15" fillId="0" borderId="0" xfId="0" applyFont="1" applyAlignment="1">
      <alignment horizontal="justify" vertical="top" wrapText="1"/>
    </xf>
    <xf numFmtId="0" fontId="14" fillId="0" borderId="0" xfId="0" applyFont="1" applyAlignment="1">
      <alignment horizontal="left"/>
    </xf>
    <xf numFmtId="0" fontId="17" fillId="0" borderId="0" xfId="0" applyFont="1" applyAlignment="1">
      <alignment horizontal="left"/>
    </xf>
    <xf numFmtId="164" fontId="3" fillId="0" borderId="16" xfId="0" applyNumberFormat="1" applyFont="1" applyBorder="1"/>
    <xf numFmtId="0" fontId="3" fillId="3" borderId="0" xfId="0" applyFont="1" applyFill="1" applyAlignment="1">
      <alignment horizontal="justify" wrapText="1"/>
    </xf>
    <xf numFmtId="0" fontId="3" fillId="0" borderId="0" xfId="0" applyFont="1" applyAlignment="1">
      <alignment horizontal="left"/>
    </xf>
    <xf numFmtId="0" fontId="8" fillId="0" borderId="0" xfId="0" applyFont="1"/>
    <xf numFmtId="3" fontId="5" fillId="3" borderId="0" xfId="0" applyNumberFormat="1" applyFont="1" applyFill="1" applyAlignment="1">
      <alignment horizontal="center"/>
    </xf>
    <xf numFmtId="3" fontId="5" fillId="0" borderId="0" xfId="0" applyNumberFormat="1" applyFont="1" applyAlignment="1">
      <alignment vertical="center"/>
    </xf>
    <xf numFmtId="3" fontId="5" fillId="0" borderId="0" xfId="0" applyNumberFormat="1" applyFont="1" applyBorder="1"/>
    <xf numFmtId="0" fontId="15" fillId="0" borderId="0" xfId="0" applyFont="1" applyAlignment="1">
      <alignment horizontal="justify" wrapText="1"/>
    </xf>
    <xf numFmtId="0" fontId="14" fillId="0" borderId="0" xfId="0" applyFont="1" applyAlignment="1">
      <alignment horizontal="lef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justify" vertical="top" wrapText="1"/>
    </xf>
    <xf numFmtId="0" fontId="3" fillId="0" borderId="0" xfId="0" applyFont="1" applyAlignment="1">
      <alignment horizontal="justify" vertical="top" wrapText="1"/>
    </xf>
    <xf numFmtId="4" fontId="3" fillId="3" borderId="9" xfId="0" applyNumberFormat="1" applyFont="1" applyFill="1" applyBorder="1" applyAlignment="1">
      <alignment vertical="center"/>
    </xf>
    <xf numFmtId="0" fontId="3" fillId="3" borderId="0" xfId="0" applyFont="1" applyFill="1" applyAlignment="1">
      <alignment horizontal="justify" wrapText="1"/>
    </xf>
    <xf numFmtId="3" fontId="28" fillId="3" borderId="32" xfId="1" applyNumberFormat="1" applyFont="1" applyFill="1" applyBorder="1" applyAlignment="1"/>
    <xf numFmtId="3" fontId="28" fillId="3" borderId="21" xfId="1" applyNumberFormat="1" applyFont="1" applyFill="1" applyBorder="1"/>
    <xf numFmtId="0" fontId="28" fillId="3" borderId="0" xfId="1" applyFont="1" applyFill="1"/>
    <xf numFmtId="3" fontId="28" fillId="3" borderId="39" xfId="1" applyNumberFormat="1" applyFont="1" applyFill="1" applyBorder="1"/>
    <xf numFmtId="3" fontId="28" fillId="3" borderId="29" xfId="1" applyNumberFormat="1" applyFont="1" applyFill="1" applyBorder="1"/>
    <xf numFmtId="3" fontId="28" fillId="3" borderId="23" xfId="1" applyNumberFormat="1" applyFont="1" applyFill="1" applyBorder="1"/>
    <xf numFmtId="3" fontId="28" fillId="3" borderId="40" xfId="1" applyNumberFormat="1" applyFont="1" applyFill="1" applyBorder="1"/>
    <xf numFmtId="3" fontId="28" fillId="3" borderId="0" xfId="1" applyNumberFormat="1" applyFont="1" applyFill="1"/>
    <xf numFmtId="3" fontId="28" fillId="3" borderId="25" xfId="1" applyNumberFormat="1" applyFont="1" applyFill="1" applyBorder="1"/>
    <xf numFmtId="3" fontId="28" fillId="3" borderId="24" xfId="1" applyNumberFormat="1" applyFont="1" applyFill="1" applyBorder="1"/>
    <xf numFmtId="0" fontId="28" fillId="4" borderId="0" xfId="1" applyFont="1" applyFill="1"/>
    <xf numFmtId="0" fontId="8" fillId="3" borderId="0" xfId="1" applyFont="1" applyFill="1"/>
    <xf numFmtId="0" fontId="28" fillId="3" borderId="0" xfId="1" applyFont="1" applyFill="1" applyBorder="1"/>
    <xf numFmtId="3" fontId="28" fillId="4" borderId="0" xfId="1" applyNumberFormat="1" applyFont="1" applyFill="1"/>
    <xf numFmtId="0" fontId="4" fillId="2" borderId="13"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3" fillId="0" borderId="0" xfId="0" applyFont="1" applyAlignment="1">
      <alignment horizontal="justify" vertical="top" wrapText="1"/>
    </xf>
    <xf numFmtId="0" fontId="3" fillId="0" borderId="0" xfId="0" applyFont="1" applyAlignment="1">
      <alignment horizontal="justify" wrapText="1"/>
    </xf>
    <xf numFmtId="0" fontId="3" fillId="0" borderId="0" xfId="0" applyFont="1" applyAlignment="1">
      <alignment horizontal="left" wrapText="1"/>
    </xf>
    <xf numFmtId="0" fontId="15" fillId="0" borderId="0" xfId="0" applyFont="1" applyAlignment="1">
      <alignment horizontal="justify" wrapText="1"/>
    </xf>
    <xf numFmtId="3" fontId="19" fillId="0" borderId="0" xfId="0" applyNumberFormat="1" applyFont="1" applyAlignment="1">
      <alignment horizontal="center"/>
    </xf>
    <xf numFmtId="0" fontId="3" fillId="0" borderId="0" xfId="0" applyFont="1" applyAlignment="1">
      <alignment horizontal="justify"/>
    </xf>
    <xf numFmtId="0" fontId="3" fillId="0" borderId="0" xfId="0" applyFont="1" applyAlignment="1">
      <alignment horizontal="left"/>
    </xf>
    <xf numFmtId="0" fontId="3" fillId="3" borderId="0" xfId="0" applyFont="1" applyFill="1" applyAlignment="1">
      <alignment horizontal="left"/>
    </xf>
    <xf numFmtId="164" fontId="3" fillId="3" borderId="0" xfId="0" applyNumberFormat="1" applyFont="1" applyFill="1" applyBorder="1" applyAlignment="1"/>
    <xf numFmtId="0" fontId="14" fillId="0" borderId="17" xfId="0" applyFont="1" applyBorder="1" applyAlignment="1">
      <alignment horizontal="left"/>
    </xf>
    <xf numFmtId="0" fontId="15" fillId="0" borderId="0" xfId="0" applyFont="1" applyAlignment="1">
      <alignment horizontal="justify"/>
    </xf>
    <xf numFmtId="0" fontId="14" fillId="0" borderId="0" xfId="0" applyFont="1" applyAlignment="1">
      <alignment horizontal="left"/>
    </xf>
    <xf numFmtId="0" fontId="3" fillId="0" borderId="0" xfId="0" applyFont="1" applyAlignment="1">
      <alignment horizontal="left"/>
    </xf>
    <xf numFmtId="164" fontId="3" fillId="3" borderId="0" xfId="0" applyNumberFormat="1" applyFont="1" applyFill="1" applyBorder="1" applyAlignment="1"/>
    <xf numFmtId="0" fontId="18" fillId="0" borderId="0" xfId="0" applyFont="1" applyFill="1" applyBorder="1" applyAlignment="1">
      <alignment horizontal="left"/>
    </xf>
    <xf numFmtId="0" fontId="4" fillId="3" borderId="22" xfId="1" applyFont="1" applyFill="1" applyBorder="1"/>
    <xf numFmtId="166" fontId="4" fillId="3" borderId="22" xfId="1" applyNumberFormat="1" applyFont="1" applyFill="1" applyBorder="1"/>
    <xf numFmtId="3" fontId="4" fillId="3" borderId="22" xfId="1" applyNumberFormat="1" applyFont="1" applyFill="1" applyBorder="1"/>
    <xf numFmtId="4" fontId="4" fillId="3" borderId="35" xfId="1" applyNumberFormat="1" applyFont="1" applyFill="1" applyBorder="1" applyAlignment="1"/>
    <xf numFmtId="4" fontId="3" fillId="0" borderId="12" xfId="0" applyNumberFormat="1" applyFont="1" applyBorder="1" applyAlignment="1">
      <alignment vertical="center" shrinkToFit="1"/>
    </xf>
    <xf numFmtId="3" fontId="4" fillId="3" borderId="29" xfId="1" applyNumberFormat="1" applyFont="1" applyFill="1" applyBorder="1"/>
    <xf numFmtId="3" fontId="4" fillId="3" borderId="23" xfId="1" applyNumberFormat="1" applyFont="1" applyFill="1" applyBorder="1"/>
    <xf numFmtId="0" fontId="4" fillId="3" borderId="0" xfId="1" applyFont="1" applyFill="1"/>
    <xf numFmtId="4" fontId="4" fillId="3" borderId="41" xfId="1" applyNumberFormat="1" applyFont="1" applyFill="1" applyBorder="1" applyAlignment="1"/>
    <xf numFmtId="3" fontId="4" fillId="3" borderId="27" xfId="1" applyNumberFormat="1" applyFont="1" applyFill="1" applyBorder="1"/>
    <xf numFmtId="3" fontId="4" fillId="3" borderId="16" xfId="1" applyNumberFormat="1" applyFont="1" applyFill="1" applyBorder="1"/>
    <xf numFmtId="3" fontId="4" fillId="4" borderId="40" xfId="1" applyNumberFormat="1" applyFont="1" applyFill="1" applyBorder="1"/>
    <xf numFmtId="0" fontId="4" fillId="4" borderId="0" xfId="1" applyFont="1" applyFill="1"/>
    <xf numFmtId="0" fontId="15" fillId="0" borderId="0" xfId="0" applyFont="1" applyAlignment="1">
      <alignment horizontal="center"/>
    </xf>
    <xf numFmtId="3" fontId="4" fillId="3" borderId="25" xfId="1" applyNumberFormat="1" applyFont="1" applyFill="1" applyBorder="1"/>
    <xf numFmtId="3" fontId="4" fillId="3" borderId="24" xfId="1" applyNumberFormat="1" applyFont="1" applyFill="1" applyBorder="1"/>
    <xf numFmtId="3" fontId="4" fillId="3" borderId="0" xfId="1" applyNumberFormat="1" applyFont="1" applyFill="1"/>
    <xf numFmtId="3" fontId="4" fillId="3" borderId="40" xfId="1" applyNumberFormat="1" applyFont="1" applyFill="1" applyBorder="1"/>
    <xf numFmtId="3" fontId="4" fillId="3" borderId="33" xfId="1" applyNumberFormat="1" applyFont="1" applyFill="1" applyBorder="1"/>
    <xf numFmtId="0" fontId="3" fillId="0" borderId="0" xfId="0" applyFont="1" applyAlignment="1">
      <alignment horizontal="left"/>
    </xf>
    <xf numFmtId="0" fontId="15" fillId="0" borderId="0" xfId="0" applyFont="1" applyAlignment="1">
      <alignment vertical="top" wrapText="1"/>
    </xf>
    <xf numFmtId="164" fontId="3" fillId="3" borderId="0" xfId="0" applyNumberFormat="1" applyFont="1" applyFill="1" applyBorder="1" applyAlignment="1"/>
    <xf numFmtId="164" fontId="4" fillId="0" borderId="0" xfId="0" applyNumberFormat="1" applyFont="1" applyBorder="1" applyAlignment="1"/>
    <xf numFmtId="164" fontId="12" fillId="0" borderId="0" xfId="0" applyNumberFormat="1" applyFont="1" applyBorder="1" applyAlignment="1"/>
    <xf numFmtId="0" fontId="3" fillId="3" borderId="0" xfId="0" applyFont="1" applyFill="1" applyBorder="1" applyAlignment="1">
      <alignment horizontal="justify" wrapText="1"/>
    </xf>
    <xf numFmtId="0" fontId="3" fillId="0" borderId="0" xfId="0" applyFont="1" applyAlignment="1">
      <alignment vertical="top" wrapText="1"/>
    </xf>
    <xf numFmtId="0" fontId="3" fillId="3" borderId="0" xfId="0" applyFont="1" applyFill="1" applyAlignment="1">
      <alignment horizontal="justify" wrapText="1"/>
    </xf>
    <xf numFmtId="164" fontId="4" fillId="3" borderId="0" xfId="0" applyNumberFormat="1" applyFont="1" applyFill="1" applyBorder="1" applyAlignment="1"/>
    <xf numFmtId="0" fontId="3" fillId="0" borderId="0" xfId="0" applyFont="1" applyAlignment="1">
      <alignment horizontal="left"/>
    </xf>
    <xf numFmtId="0" fontId="15" fillId="0" borderId="0" xfId="0" applyFont="1" applyAlignment="1">
      <alignment wrapText="1"/>
    </xf>
    <xf numFmtId="0" fontId="3" fillId="0" borderId="0" xfId="0" applyFont="1" applyAlignment="1">
      <alignment horizontal="justify" vertical="top" wrapText="1"/>
    </xf>
    <xf numFmtId="0" fontId="15" fillId="0" borderId="0" xfId="0" applyFont="1" applyAlignment="1">
      <alignment horizontal="justify" wrapText="1"/>
    </xf>
    <xf numFmtId="164" fontId="12" fillId="3" borderId="0" xfId="0" applyNumberFormat="1" applyFont="1" applyFill="1" applyBorder="1" applyAlignment="1"/>
    <xf numFmtId="164" fontId="4" fillId="3" borderId="0" xfId="0" applyNumberFormat="1" applyFont="1" applyFill="1" applyBorder="1" applyAlignment="1">
      <alignment horizontal="right"/>
    </xf>
    <xf numFmtId="0" fontId="4" fillId="0" borderId="0" xfId="0" applyFont="1" applyAlignment="1">
      <alignment horizontal="left"/>
    </xf>
    <xf numFmtId="3" fontId="4" fillId="3" borderId="22" xfId="1" applyNumberFormat="1" applyFont="1" applyFill="1" applyBorder="1" applyAlignment="1"/>
    <xf numFmtId="3" fontId="4" fillId="3" borderId="29" xfId="1" applyNumberFormat="1" applyFont="1" applyFill="1" applyBorder="1" applyAlignment="1"/>
    <xf numFmtId="0" fontId="3" fillId="3" borderId="0" xfId="1" applyFont="1" applyFill="1"/>
    <xf numFmtId="0" fontId="4" fillId="3" borderId="0" xfId="1" applyFont="1" applyFill="1" applyBorder="1"/>
    <xf numFmtId="3" fontId="4" fillId="3" borderId="0" xfId="1" applyNumberFormat="1" applyFont="1" applyFill="1" applyBorder="1"/>
    <xf numFmtId="164" fontId="3" fillId="3" borderId="0" xfId="0" applyNumberFormat="1" applyFont="1" applyFill="1" applyBorder="1"/>
    <xf numFmtId="166" fontId="4" fillId="3" borderId="8" xfId="1" applyNumberFormat="1" applyFont="1" applyFill="1" applyBorder="1" applyAlignment="1"/>
    <xf numFmtId="3" fontId="4" fillId="3" borderId="8" xfId="1" applyNumberFormat="1" applyFont="1" applyFill="1" applyBorder="1" applyAlignment="1">
      <alignment horizontal="right"/>
    </xf>
    <xf numFmtId="3" fontId="4" fillId="3" borderId="19" xfId="1" applyNumberFormat="1" applyFont="1" applyFill="1" applyBorder="1" applyAlignment="1">
      <alignment horizontal="right"/>
    </xf>
    <xf numFmtId="3" fontId="4" fillId="3" borderId="0" xfId="1" applyNumberFormat="1" applyFont="1" applyFill="1" applyBorder="1" applyAlignment="1">
      <alignment horizontal="right"/>
    </xf>
    <xf numFmtId="0" fontId="4" fillId="3" borderId="0" xfId="1" applyFont="1" applyFill="1" applyAlignment="1">
      <alignment horizontal="right"/>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left"/>
    </xf>
    <xf numFmtId="164" fontId="4" fillId="3" borderId="0" xfId="0" applyNumberFormat="1" applyFont="1" applyFill="1" applyBorder="1" applyAlignment="1">
      <alignment horizontal="right"/>
    </xf>
    <xf numFmtId="0" fontId="4" fillId="0" borderId="0" xfId="0" applyFont="1" applyAlignment="1">
      <alignment horizontal="left"/>
    </xf>
    <xf numFmtId="0" fontId="3" fillId="0" borderId="0" xfId="0" applyFont="1" applyBorder="1" applyAlignment="1">
      <alignment wrapText="1"/>
    </xf>
    <xf numFmtId="0" fontId="4" fillId="3" borderId="22" xfId="1" applyFont="1" applyFill="1" applyBorder="1" applyAlignment="1"/>
    <xf numFmtId="0" fontId="4" fillId="4" borderId="0" xfId="1" applyFont="1" applyFill="1" applyBorder="1"/>
    <xf numFmtId="3" fontId="4" fillId="4" borderId="0" xfId="1" applyNumberFormat="1" applyFont="1" applyFill="1" applyBorder="1"/>
    <xf numFmtId="0" fontId="3" fillId="0" borderId="0" xfId="0" applyFont="1" applyAlignment="1">
      <alignment horizontal="left"/>
    </xf>
    <xf numFmtId="0" fontId="4" fillId="0" borderId="0" xfId="0" applyFont="1" applyAlignment="1">
      <alignment horizontal="left"/>
    </xf>
    <xf numFmtId="164" fontId="4" fillId="0" borderId="0" xfId="0" applyNumberFormat="1" applyFont="1" applyBorder="1" applyAlignment="1"/>
    <xf numFmtId="164" fontId="12" fillId="0" borderId="0" xfId="0" applyNumberFormat="1" applyFont="1" applyBorder="1" applyAlignment="1"/>
    <xf numFmtId="0" fontId="4" fillId="0" borderId="0" xfId="0" applyFont="1" applyAlignment="1">
      <alignment horizontal="left"/>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0" fontId="3" fillId="0" borderId="8" xfId="0" applyNumberFormat="1" applyFont="1" applyBorder="1"/>
    <xf numFmtId="0" fontId="3" fillId="0" borderId="9" xfId="0" applyNumberFormat="1" applyFont="1" applyBorder="1"/>
    <xf numFmtId="4" fontId="3" fillId="0" borderId="12" xfId="0" applyNumberFormat="1" applyFont="1" applyBorder="1"/>
    <xf numFmtId="0" fontId="15" fillId="0" borderId="0" xfId="0" applyFont="1" applyAlignment="1">
      <alignment wrapText="1"/>
    </xf>
    <xf numFmtId="164" fontId="14" fillId="0" borderId="0" xfId="0" applyNumberFormat="1" applyFont="1" applyBorder="1" applyAlignment="1">
      <alignment wrapText="1"/>
    </xf>
    <xf numFmtId="164" fontId="17" fillId="0" borderId="0" xfId="0" applyNumberFormat="1" applyFont="1" applyBorder="1" applyAlignment="1">
      <alignment wrapText="1"/>
    </xf>
    <xf numFmtId="0" fontId="14" fillId="3" borderId="0" xfId="0" applyFont="1" applyFill="1" applyBorder="1" applyAlignment="1">
      <alignment wrapText="1"/>
    </xf>
    <xf numFmtId="0" fontId="0" fillId="0" borderId="0" xfId="0" applyAlignment="1">
      <alignment wrapText="1"/>
    </xf>
    <xf numFmtId="4" fontId="3" fillId="0" borderId="9" xfId="0" applyNumberFormat="1" applyFont="1" applyBorder="1" applyAlignment="1"/>
    <xf numFmtId="3" fontId="3" fillId="0" borderId="8" xfId="0" applyNumberFormat="1" applyFont="1" applyBorder="1" applyAlignment="1"/>
    <xf numFmtId="3" fontId="3" fillId="0" borderId="11" xfId="0" applyNumberFormat="1" applyFont="1" applyBorder="1" applyAlignment="1"/>
    <xf numFmtId="0" fontId="3" fillId="3" borderId="0" xfId="0" applyFont="1" applyFill="1" applyAlignment="1">
      <alignment horizontal="justify" vertical="justify" wrapText="1"/>
    </xf>
    <xf numFmtId="0" fontId="3" fillId="3" borderId="0" xfId="0" applyFont="1" applyFill="1" applyAlignment="1">
      <alignment horizontal="justify" vertical="top" wrapText="1"/>
    </xf>
    <xf numFmtId="0" fontId="4" fillId="3" borderId="28" xfId="1" applyFont="1" applyFill="1" applyBorder="1" applyAlignment="1"/>
    <xf numFmtId="0" fontId="0" fillId="0" borderId="29" xfId="0" applyBorder="1" applyAlignment="1"/>
    <xf numFmtId="0" fontId="4" fillId="3" borderId="28" xfId="1" applyFont="1" applyFill="1" applyBorder="1" applyAlignment="1">
      <alignment horizontal="left"/>
    </xf>
    <xf numFmtId="0" fontId="0" fillId="0" borderId="29" xfId="0" applyBorder="1" applyAlignment="1">
      <alignment horizontal="left"/>
    </xf>
    <xf numFmtId="0" fontId="24" fillId="0" borderId="0" xfId="0" applyFont="1" applyBorder="1" applyAlignment="1">
      <alignment horizontal="left"/>
    </xf>
    <xf numFmtId="0" fontId="24" fillId="0" borderId="17" xfId="0" applyFont="1" applyBorder="1" applyAlignment="1">
      <alignment horizontal="left"/>
    </xf>
    <xf numFmtId="0" fontId="5" fillId="2" borderId="13" xfId="1" applyFill="1" applyBorder="1" applyAlignment="1">
      <alignment horizontal="center" vertical="center"/>
    </xf>
    <xf numFmtId="0" fontId="5" fillId="2" borderId="15" xfId="1" applyFill="1" applyBorder="1" applyAlignment="1">
      <alignment horizontal="center" vertical="center"/>
    </xf>
    <xf numFmtId="0" fontId="5" fillId="2" borderId="26" xfId="1" applyFill="1" applyBorder="1" applyAlignment="1">
      <alignment horizontal="center"/>
    </xf>
    <xf numFmtId="0" fontId="5" fillId="2" borderId="27" xfId="1" applyFill="1" applyBorder="1" applyAlignment="1">
      <alignment horizontal="center"/>
    </xf>
    <xf numFmtId="0" fontId="4" fillId="3" borderId="28" xfId="1" applyFont="1" applyFill="1" applyBorder="1" applyAlignment="1">
      <alignment horizontal="left" wrapText="1"/>
    </xf>
    <xf numFmtId="0" fontId="4" fillId="3" borderId="29" xfId="1" applyFont="1" applyFill="1" applyBorder="1" applyAlignment="1">
      <alignment horizontal="left" wrapText="1"/>
    </xf>
    <xf numFmtId="0" fontId="4" fillId="3" borderId="29" xfId="1" applyFont="1" applyFill="1" applyBorder="1" applyAlignment="1">
      <alignment horizontal="left"/>
    </xf>
    <xf numFmtId="0" fontId="4" fillId="3" borderId="28" xfId="1" applyFont="1" applyFill="1" applyBorder="1" applyAlignment="1">
      <alignment wrapText="1"/>
    </xf>
    <xf numFmtId="0" fontId="15" fillId="3" borderId="29" xfId="0" applyFont="1" applyFill="1" applyBorder="1" applyAlignment="1">
      <alignment wrapText="1"/>
    </xf>
    <xf numFmtId="0" fontId="5" fillId="3" borderId="29" xfId="1" applyFont="1" applyFill="1" applyBorder="1" applyAlignment="1">
      <alignment horizontal="left"/>
    </xf>
    <xf numFmtId="0" fontId="4" fillId="2" borderId="1" xfId="1" applyFont="1" applyFill="1" applyBorder="1" applyAlignment="1">
      <alignment horizontal="left"/>
    </xf>
    <xf numFmtId="0" fontId="4" fillId="2" borderId="2" xfId="1" applyFont="1" applyFill="1" applyBorder="1" applyAlignment="1">
      <alignment horizontal="left"/>
    </xf>
    <xf numFmtId="0" fontId="4" fillId="3" borderId="37" xfId="1" applyFont="1" applyFill="1" applyBorder="1" applyAlignment="1">
      <alignment horizontal="left"/>
    </xf>
    <xf numFmtId="0" fontId="4" fillId="3" borderId="36" xfId="1" applyFont="1" applyFill="1" applyBorder="1" applyAlignment="1">
      <alignment horizontal="left"/>
    </xf>
    <xf numFmtId="0" fontId="4" fillId="3" borderId="42" xfId="1" applyFont="1" applyFill="1" applyBorder="1" applyAlignment="1"/>
    <xf numFmtId="0" fontId="0" fillId="0" borderId="32" xfId="0" applyBorder="1" applyAlignment="1"/>
    <xf numFmtId="3" fontId="19" fillId="3" borderId="0" xfId="0" applyNumberFormat="1" applyFont="1" applyFill="1" applyAlignment="1"/>
    <xf numFmtId="0" fontId="27" fillId="0" borderId="0" xfId="0" applyFont="1" applyAlignment="1"/>
    <xf numFmtId="0" fontId="3" fillId="3" borderId="0" xfId="0" applyFont="1" applyFill="1" applyAlignment="1">
      <alignment horizontal="justify" wrapText="1"/>
    </xf>
    <xf numFmtId="0" fontId="3" fillId="3" borderId="0" xfId="0" applyFont="1" applyFill="1" applyAlignment="1">
      <alignment horizontal="justify" vertical="top" wrapText="1"/>
    </xf>
    <xf numFmtId="164" fontId="4" fillId="2" borderId="16" xfId="0" applyNumberFormat="1" applyFont="1" applyFill="1" applyBorder="1" applyAlignment="1"/>
    <xf numFmtId="0" fontId="15" fillId="2" borderId="16" xfId="0" applyFont="1" applyFill="1" applyBorder="1" applyAlignment="1"/>
    <xf numFmtId="164" fontId="4" fillId="3" borderId="0" xfId="0" applyNumberFormat="1" applyFont="1" applyFill="1" applyBorder="1" applyAlignment="1"/>
    <xf numFmtId="0" fontId="15" fillId="0" borderId="0" xfId="0" applyFont="1" applyAlignment="1"/>
    <xf numFmtId="164" fontId="4" fillId="3" borderId="17" xfId="0" applyNumberFormat="1" applyFont="1" applyFill="1" applyBorder="1" applyAlignment="1"/>
    <xf numFmtId="0" fontId="15" fillId="0" borderId="17" xfId="0" applyFont="1" applyBorder="1" applyAlignment="1"/>
    <xf numFmtId="0" fontId="15" fillId="3" borderId="0" xfId="0" applyFont="1" applyFill="1" applyAlignment="1">
      <alignment horizontal="justify" vertical="top" wrapText="1"/>
    </xf>
    <xf numFmtId="0" fontId="15" fillId="3" borderId="17" xfId="0" applyFont="1" applyFill="1" applyBorder="1" applyAlignment="1"/>
    <xf numFmtId="0" fontId="4" fillId="2" borderId="16" xfId="0" applyFont="1" applyFill="1" applyBorder="1" applyAlignment="1">
      <alignment horizontal="left" wrapText="1"/>
    </xf>
    <xf numFmtId="0" fontId="15" fillId="0" borderId="16" xfId="0" applyFont="1" applyBorder="1" applyAlignment="1">
      <alignment wrapText="1"/>
    </xf>
    <xf numFmtId="0" fontId="0" fillId="0" borderId="0" xfId="0" applyAlignment="1">
      <alignment horizontal="justify"/>
    </xf>
    <xf numFmtId="0" fontId="4" fillId="2" borderId="13" xfId="0" applyFont="1" applyFill="1" applyBorder="1" applyAlignment="1">
      <alignment horizontal="left"/>
    </xf>
    <xf numFmtId="0" fontId="4" fillId="2" borderId="14" xfId="0" applyFont="1" applyFill="1" applyBorder="1" applyAlignment="1">
      <alignment horizontal="left"/>
    </xf>
    <xf numFmtId="0" fontId="4" fillId="2" borderId="15" xfId="0" applyFont="1" applyFill="1" applyBorder="1" applyAlignment="1">
      <alignment horizontal="left"/>
    </xf>
    <xf numFmtId="0" fontId="15" fillId="0" borderId="0" xfId="0" applyFont="1" applyBorder="1" applyAlignment="1"/>
    <xf numFmtId="0" fontId="15" fillId="3" borderId="0" xfId="0" applyFont="1" applyFill="1" applyAlignment="1"/>
    <xf numFmtId="0" fontId="0" fillId="0" borderId="0" xfId="0" applyAlignment="1"/>
    <xf numFmtId="0" fontId="4" fillId="3" borderId="0" xfId="0" applyFont="1" applyFill="1" applyAlignment="1">
      <alignment horizontal="left" wrapText="1"/>
    </xf>
    <xf numFmtId="0" fontId="3" fillId="0" borderId="0" xfId="0" applyFont="1" applyAlignment="1">
      <alignment horizontal="left" wrapText="1"/>
    </xf>
    <xf numFmtId="0" fontId="3" fillId="0" borderId="0" xfId="0" applyFont="1" applyAlignment="1">
      <alignment horizontal="justify" wrapText="1"/>
    </xf>
    <xf numFmtId="0" fontId="15" fillId="0" borderId="0" xfId="0" applyFont="1" applyAlignment="1">
      <alignment horizontal="justify" wrapText="1"/>
    </xf>
    <xf numFmtId="164" fontId="18" fillId="0" borderId="0" xfId="0" applyNumberFormat="1" applyFont="1" applyBorder="1" applyAlignment="1"/>
    <xf numFmtId="164" fontId="21" fillId="0" borderId="0" xfId="0" applyNumberFormat="1" applyFont="1" applyBorder="1" applyAlignment="1"/>
    <xf numFmtId="0" fontId="3" fillId="0" borderId="0" xfId="0" applyFont="1" applyAlignment="1">
      <alignment horizontal="left"/>
    </xf>
    <xf numFmtId="0" fontId="3" fillId="3" borderId="0" xfId="0" applyFont="1" applyFill="1" applyAlignment="1">
      <alignment horizontal="left" wrapText="1"/>
    </xf>
    <xf numFmtId="164" fontId="4" fillId="0" borderId="0" xfId="0" applyNumberFormat="1" applyFont="1" applyBorder="1" applyAlignment="1"/>
    <xf numFmtId="164" fontId="12" fillId="0" borderId="0" xfId="0" applyNumberFormat="1" applyFont="1" applyBorder="1" applyAlignment="1"/>
    <xf numFmtId="0" fontId="3" fillId="0" borderId="0" xfId="0" applyFont="1" applyAlignment="1">
      <alignment horizontal="left" vertical="top" wrapText="1"/>
    </xf>
    <xf numFmtId="0" fontId="3" fillId="0" borderId="0" xfId="0" applyFont="1" applyAlignment="1">
      <alignment wrapText="1"/>
    </xf>
    <xf numFmtId="0" fontId="15" fillId="0" borderId="0" xfId="0" applyFont="1" applyAlignment="1">
      <alignment wrapText="1"/>
    </xf>
    <xf numFmtId="0" fontId="14" fillId="0" borderId="0" xfId="0" applyFont="1" applyAlignment="1">
      <alignment horizontal="left"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164" fontId="18" fillId="3" borderId="0" xfId="0" applyNumberFormat="1" applyFont="1" applyFill="1" applyBorder="1" applyAlignment="1"/>
    <xf numFmtId="164" fontId="21" fillId="3" borderId="0" xfId="0" applyNumberFormat="1" applyFont="1" applyFill="1" applyBorder="1" applyAlignment="1"/>
    <xf numFmtId="0" fontId="3" fillId="0" borderId="0" xfId="0" applyFont="1" applyAlignment="1">
      <alignment horizontal="justify" vertical="top" wrapText="1"/>
    </xf>
    <xf numFmtId="0" fontId="0" fillId="0" borderId="0" xfId="0" applyAlignment="1">
      <alignment horizontal="justify" wrapText="1"/>
    </xf>
    <xf numFmtId="164" fontId="12" fillId="3" borderId="0" xfId="0" applyNumberFormat="1" applyFont="1" applyFill="1" applyBorder="1" applyAlignment="1"/>
    <xf numFmtId="164" fontId="4" fillId="2" borderId="16" xfId="0" applyNumberFormat="1" applyFont="1" applyFill="1" applyBorder="1" applyAlignment="1">
      <alignment horizontal="right"/>
    </xf>
    <xf numFmtId="0" fontId="15" fillId="3" borderId="0" xfId="0" applyFont="1" applyFill="1" applyAlignment="1">
      <alignment horizontal="left" vertical="top" wrapText="1"/>
    </xf>
    <xf numFmtId="0" fontId="3" fillId="0" borderId="0" xfId="0" applyFont="1" applyAlignment="1">
      <alignment horizontal="left" vertical="center" wrapText="1"/>
    </xf>
    <xf numFmtId="0" fontId="4" fillId="0" borderId="0" xfId="0" applyFont="1" applyAlignment="1">
      <alignment horizontal="justify"/>
    </xf>
    <xf numFmtId="0" fontId="15" fillId="0" borderId="0" xfId="0" applyFont="1" applyAlignment="1">
      <alignment horizontal="justify"/>
    </xf>
    <xf numFmtId="0" fontId="3" fillId="3" borderId="0" xfId="0" applyFont="1" applyFill="1" applyAlignment="1" applyProtection="1">
      <alignment horizontal="justify" vertical="top" wrapText="1"/>
      <protection locked="0"/>
    </xf>
    <xf numFmtId="3" fontId="19" fillId="0" borderId="0" xfId="0" applyNumberFormat="1" applyFont="1" applyAlignment="1">
      <alignment horizontal="center"/>
    </xf>
    <xf numFmtId="0" fontId="3" fillId="0" borderId="0" xfId="0" applyFont="1" applyAlignment="1">
      <alignment horizontal="justify"/>
    </xf>
    <xf numFmtId="0" fontId="0" fillId="0" borderId="0" xfId="0" applyAlignment="1">
      <alignment horizontal="justify" vertical="top"/>
    </xf>
    <xf numFmtId="0" fontId="15" fillId="0" borderId="0" xfId="0" applyFont="1" applyAlignment="1">
      <alignment vertical="top" wrapText="1"/>
    </xf>
    <xf numFmtId="0" fontId="15" fillId="0" borderId="0" xfId="0" applyFont="1" applyAlignment="1">
      <alignment horizontal="justify" vertical="top" wrapText="1"/>
    </xf>
    <xf numFmtId="164" fontId="3" fillId="3" borderId="0" xfId="0" applyNumberFormat="1" applyFont="1" applyFill="1" applyAlignment="1">
      <alignment horizontal="right" vertical="top" wrapText="1"/>
    </xf>
    <xf numFmtId="164" fontId="1" fillId="0" borderId="0" xfId="0" applyNumberFormat="1" applyFont="1" applyAlignment="1">
      <alignment horizontal="right"/>
    </xf>
    <xf numFmtId="0" fontId="14" fillId="3" borderId="0" xfId="0" applyFont="1" applyFill="1" applyAlignment="1">
      <alignment horizontal="left" wrapText="1"/>
    </xf>
    <xf numFmtId="0" fontId="3" fillId="3" borderId="0" xfId="0" applyFont="1" applyFill="1" applyBorder="1" applyAlignment="1">
      <alignment horizontal="justify" vertical="top" wrapText="1"/>
    </xf>
    <xf numFmtId="164" fontId="14" fillId="3" borderId="0" xfId="0" applyNumberFormat="1" applyFont="1" applyFill="1" applyBorder="1" applyAlignment="1"/>
    <xf numFmtId="164" fontId="17" fillId="3" borderId="0" xfId="0" applyNumberFormat="1" applyFont="1" applyFill="1" applyBorder="1" applyAlignment="1"/>
    <xf numFmtId="0" fontId="3" fillId="3" borderId="0" xfId="0" applyFont="1" applyFill="1" applyBorder="1" applyAlignment="1">
      <alignment horizontal="justify" vertical="top"/>
    </xf>
    <xf numFmtId="164" fontId="1" fillId="0" borderId="0" xfId="0" applyNumberFormat="1" applyFont="1" applyAlignment="1">
      <alignment horizontal="right" vertical="top" wrapText="1"/>
    </xf>
    <xf numFmtId="0" fontId="3" fillId="0" borderId="0" xfId="0" applyFont="1" applyAlignment="1">
      <alignment horizontal="justify" vertical="top"/>
    </xf>
    <xf numFmtId="0" fontId="3" fillId="0" borderId="0" xfId="0" applyFont="1" applyBorder="1" applyAlignment="1">
      <alignment horizontal="justify" vertical="top" wrapText="1"/>
    </xf>
    <xf numFmtId="164" fontId="3" fillId="3" borderId="0" xfId="0" applyNumberFormat="1" applyFont="1" applyFill="1" applyBorder="1" applyAlignment="1"/>
    <xf numFmtId="164" fontId="4" fillId="3" borderId="17" xfId="0" applyNumberFormat="1" applyFont="1" applyFill="1" applyBorder="1" applyAlignment="1">
      <alignment horizontal="right"/>
    </xf>
    <xf numFmtId="164" fontId="4" fillId="3" borderId="0" xfId="0" applyNumberFormat="1" applyFont="1" applyFill="1" applyBorder="1" applyAlignment="1">
      <alignment horizontal="right"/>
    </xf>
    <xf numFmtId="164" fontId="4" fillId="0" borderId="0" xfId="0" applyNumberFormat="1" applyFont="1" applyBorder="1" applyAlignment="1">
      <alignment horizontal="right"/>
    </xf>
    <xf numFmtId="0" fontId="4" fillId="0" borderId="0" xfId="0" applyFont="1" applyAlignment="1">
      <alignment horizontal="left"/>
    </xf>
    <xf numFmtId="164" fontId="18" fillId="3" borderId="0" xfId="0" applyNumberFormat="1" applyFont="1" applyFill="1" applyBorder="1" applyAlignment="1">
      <alignment horizontal="right"/>
    </xf>
    <xf numFmtId="164" fontId="21" fillId="3" borderId="0" xfId="0" applyNumberFormat="1" applyFont="1" applyFill="1" applyBorder="1" applyAlignment="1">
      <alignment horizontal="right"/>
    </xf>
    <xf numFmtId="164" fontId="18" fillId="3" borderId="0" xfId="0" applyNumberFormat="1" applyFont="1" applyFill="1" applyBorder="1" applyAlignment="1">
      <alignment horizontal="right" vertical="top"/>
    </xf>
    <xf numFmtId="0" fontId="4" fillId="0" borderId="17" xfId="0" applyFont="1" applyBorder="1" applyAlignment="1">
      <alignment horizontal="justify"/>
    </xf>
    <xf numFmtId="0" fontId="15" fillId="0" borderId="17" xfId="0" applyFont="1" applyBorder="1" applyAlignment="1">
      <alignment horizontal="justify"/>
    </xf>
    <xf numFmtId="164" fontId="14" fillId="0" borderId="0" xfId="0" applyNumberFormat="1" applyFont="1" applyBorder="1" applyAlignment="1"/>
    <xf numFmtId="164" fontId="17" fillId="0" borderId="0" xfId="0" applyNumberFormat="1" applyFont="1" applyBorder="1" applyAlignment="1"/>
    <xf numFmtId="0" fontId="14" fillId="3" borderId="0" xfId="0" applyFont="1" applyFill="1" applyBorder="1" applyAlignment="1">
      <alignment wrapText="1"/>
    </xf>
    <xf numFmtId="0" fontId="0" fillId="0" borderId="0" xfId="0" applyAlignment="1">
      <alignment wrapText="1"/>
    </xf>
    <xf numFmtId="0" fontId="14" fillId="0" borderId="0" xfId="0" applyFont="1" applyAlignment="1">
      <alignment horizontal="left" vertical="top" wrapText="1"/>
    </xf>
    <xf numFmtId="164" fontId="14" fillId="0" borderId="0" xfId="0" applyNumberFormat="1" applyFont="1" applyBorder="1" applyAlignment="1">
      <alignment vertical="top"/>
    </xf>
    <xf numFmtId="164" fontId="17" fillId="0" borderId="0" xfId="0" applyNumberFormat="1" applyFont="1" applyBorder="1" applyAlignment="1">
      <alignment vertical="top"/>
    </xf>
    <xf numFmtId="0" fontId="3" fillId="0" borderId="0" xfId="0" applyFont="1" applyFill="1" applyBorder="1" applyAlignment="1">
      <alignment horizontal="justify" vertical="top" wrapText="1"/>
    </xf>
    <xf numFmtId="0" fontId="14" fillId="3" borderId="0" xfId="0" applyFont="1" applyFill="1" applyBorder="1" applyAlignment="1">
      <alignment horizontal="left"/>
    </xf>
    <xf numFmtId="164" fontId="14" fillId="0" borderId="0" xfId="0" applyNumberFormat="1" applyFont="1" applyBorder="1" applyAlignment="1">
      <alignment wrapText="1"/>
    </xf>
    <xf numFmtId="164" fontId="17" fillId="0" borderId="0" xfId="0" applyNumberFormat="1" applyFont="1" applyBorder="1" applyAlignment="1">
      <alignment wrapText="1"/>
    </xf>
    <xf numFmtId="0" fontId="3" fillId="3" borderId="0" xfId="0" applyFont="1" applyFill="1" applyBorder="1" applyAlignment="1">
      <alignment horizontal="justify" wrapText="1"/>
    </xf>
    <xf numFmtId="0" fontId="14" fillId="0" borderId="0" xfId="0" applyFont="1" applyAlignment="1">
      <alignment horizontal="justify"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19" fillId="0" borderId="0" xfId="0" applyFont="1" applyAlignment="1">
      <alignment horizontal="left" wrapText="1"/>
    </xf>
    <xf numFmtId="0" fontId="14" fillId="0" borderId="0" xfId="0" applyFont="1" applyAlignment="1">
      <alignment vertical="top" wrapText="1"/>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3" fillId="0" borderId="0" xfId="0" applyFont="1" applyFill="1" applyBorder="1" applyAlignment="1">
      <alignment horizontal="left" vertical="top" wrapText="1"/>
    </xf>
    <xf numFmtId="0" fontId="21" fillId="0" borderId="0" xfId="0" applyFont="1" applyAlignment="1">
      <alignment wrapText="1"/>
    </xf>
    <xf numFmtId="0" fontId="14" fillId="0" borderId="0" xfId="0" applyFont="1" applyAlignment="1">
      <alignment horizontal="left"/>
    </xf>
    <xf numFmtId="0" fontId="18" fillId="0" borderId="0" xfId="0" applyFont="1" applyFill="1" applyBorder="1" applyAlignment="1">
      <alignment horizontal="left" wrapText="1"/>
    </xf>
    <xf numFmtId="0" fontId="18" fillId="0" borderId="0" xfId="0" applyFont="1" applyFill="1" applyBorder="1" applyAlignment="1">
      <alignment horizontal="left"/>
    </xf>
    <xf numFmtId="0" fontId="4" fillId="3" borderId="17" xfId="0" applyFont="1" applyFill="1" applyBorder="1" applyAlignment="1">
      <alignment horizontal="left"/>
    </xf>
    <xf numFmtId="164" fontId="4" fillId="0" borderId="17" xfId="0" applyNumberFormat="1" applyFont="1" applyBorder="1" applyAlignment="1">
      <alignment horizontal="right"/>
    </xf>
    <xf numFmtId="0" fontId="21" fillId="0" borderId="0" xfId="0" applyFont="1" applyAlignment="1">
      <alignment horizontal="justify" vertical="top" wrapText="1"/>
    </xf>
    <xf numFmtId="0" fontId="14" fillId="3" borderId="0" xfId="0" applyFont="1" applyFill="1" applyBorder="1" applyAlignment="1">
      <alignment horizontal="left" wrapText="1"/>
    </xf>
    <xf numFmtId="0" fontId="3" fillId="3" borderId="0" xfId="0" applyFont="1" applyFill="1" applyBorder="1" applyAlignment="1">
      <alignment horizontal="left" wrapText="1"/>
    </xf>
    <xf numFmtId="0" fontId="0" fillId="0" borderId="0" xfId="0" applyFont="1" applyAlignment="1"/>
    <xf numFmtId="0" fontId="3" fillId="0" borderId="0" xfId="0" applyFont="1" applyBorder="1" applyAlignment="1">
      <alignment horizontal="left" vertical="top" wrapText="1"/>
    </xf>
    <xf numFmtId="0" fontId="3" fillId="0" borderId="0" xfId="0" applyFont="1" applyBorder="1" applyAlignment="1">
      <alignment horizontal="justify" wrapText="1"/>
    </xf>
    <xf numFmtId="0" fontId="17" fillId="0" borderId="0" xfId="0" applyFont="1" applyAlignment="1">
      <alignment horizontal="left" vertical="top" wrapText="1"/>
    </xf>
    <xf numFmtId="0" fontId="14" fillId="3" borderId="0" xfId="0" applyFont="1" applyFill="1" applyAlignment="1">
      <alignment horizontal="left"/>
    </xf>
    <xf numFmtId="0" fontId="17" fillId="3" borderId="0" xfId="0" applyFont="1" applyFill="1" applyAlignment="1">
      <alignment horizontal="left"/>
    </xf>
    <xf numFmtId="0" fontId="17" fillId="0" borderId="0" xfId="0" applyFont="1" applyAlignment="1">
      <alignment horizontal="left"/>
    </xf>
    <xf numFmtId="0" fontId="3" fillId="0" borderId="0" xfId="0" applyFont="1" applyFill="1" applyAlignment="1">
      <alignment horizontal="justify" vertical="top" wrapText="1"/>
    </xf>
    <xf numFmtId="0" fontId="15" fillId="0" borderId="0" xfId="0" applyFont="1" applyFill="1" applyAlignment="1">
      <alignment horizontal="justify" vertical="top" wrapText="1"/>
    </xf>
    <xf numFmtId="164" fontId="4" fillId="0" borderId="17" xfId="0" applyNumberFormat="1" applyFont="1" applyBorder="1" applyAlignment="1"/>
    <xf numFmtId="0" fontId="3" fillId="3" borderId="0" xfId="0" applyFont="1" applyFill="1" applyBorder="1" applyAlignment="1">
      <alignment horizontal="justify"/>
    </xf>
    <xf numFmtId="0" fontId="14" fillId="0" borderId="0" xfId="0" applyFont="1" applyAlignment="1">
      <alignment horizontal="justify" vertical="top" wrapText="1"/>
    </xf>
    <xf numFmtId="0" fontId="15" fillId="0" borderId="0" xfId="0" applyFont="1" applyBorder="1" applyAlignment="1">
      <alignment horizontal="justify" vertical="top" wrapText="1"/>
    </xf>
    <xf numFmtId="0" fontId="3" fillId="3" borderId="0" xfId="0" applyFont="1" applyFill="1" applyAlignment="1">
      <alignment horizontal="justify" vertical="top"/>
    </xf>
    <xf numFmtId="0" fontId="3" fillId="0" borderId="0" xfId="0" applyFont="1" applyAlignment="1">
      <alignment horizontal="left" vertical="top"/>
    </xf>
    <xf numFmtId="0" fontId="4" fillId="0" borderId="0" xfId="0" applyFont="1" applyAlignment="1">
      <alignment horizontal="left" vertical="justify" wrapText="1"/>
    </xf>
    <xf numFmtId="164" fontId="3" fillId="0" borderId="0" xfId="0" applyNumberFormat="1" applyFont="1" applyBorder="1" applyAlignment="1">
      <alignment vertical="center"/>
    </xf>
    <xf numFmtId="164" fontId="15" fillId="0" borderId="0" xfId="0" applyNumberFormat="1" applyFont="1" applyBorder="1" applyAlignment="1">
      <alignment vertical="center"/>
    </xf>
    <xf numFmtId="3" fontId="23" fillId="0" borderId="0" xfId="0" applyNumberFormat="1" applyFont="1" applyBorder="1" applyAlignment="1">
      <alignment horizontal="justify" vertical="top" wrapText="1"/>
    </xf>
    <xf numFmtId="0" fontId="14" fillId="0" borderId="17" xfId="0" applyFont="1" applyBorder="1" applyAlignment="1">
      <alignment horizontal="left"/>
    </xf>
    <xf numFmtId="0" fontId="3" fillId="3" borderId="0" xfId="0" applyFont="1" applyFill="1" applyAlignment="1">
      <alignment horizontal="justify"/>
    </xf>
    <xf numFmtId="0" fontId="4" fillId="3" borderId="17" xfId="0" applyFont="1" applyFill="1" applyBorder="1" applyAlignment="1">
      <alignment horizontal="left" wrapText="1"/>
    </xf>
    <xf numFmtId="0" fontId="14" fillId="3" borderId="0" xfId="0" applyFont="1" applyFill="1" applyAlignment="1">
      <alignment horizontal="left" vertical="justify" wrapText="1"/>
    </xf>
    <xf numFmtId="0" fontId="3" fillId="0" borderId="0" xfId="0" applyFont="1" applyAlignment="1">
      <alignment vertical="top" wrapText="1"/>
    </xf>
    <xf numFmtId="0" fontId="3" fillId="0" borderId="0" xfId="0" applyFont="1" applyAlignment="1">
      <alignment horizontal="justify" vertical="justify" wrapText="1"/>
    </xf>
    <xf numFmtId="0" fontId="15" fillId="0" borderId="0" xfId="0" applyFont="1" applyAlignment="1">
      <alignment horizontal="justify" vertical="justify" wrapText="1"/>
    </xf>
    <xf numFmtId="0" fontId="15" fillId="3" borderId="0" xfId="0" applyFont="1" applyFill="1" applyAlignment="1">
      <alignment vertical="top" wrapText="1"/>
    </xf>
  </cellXfs>
  <cellStyles count="2">
    <cellStyle name="Normální" xfId="0" builtinId="0"/>
    <cellStyle name="Normální 2" xfId="1"/>
  </cellStyles>
  <dxfs count="0"/>
  <tableStyles count="0" defaultTableStyle="TableStyleMedium2" defaultPivotStyle="PivotStyleLight16"/>
  <colors>
    <mruColors>
      <color rgb="FFCCFFFF"/>
      <color rgb="FFD818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Q196"/>
  <sheetViews>
    <sheetView showGridLines="0" view="pageBreakPreview" zoomScaleNormal="100" zoomScaleSheetLayoutView="100" workbookViewId="0">
      <selection activeCell="P23" sqref="P23"/>
    </sheetView>
  </sheetViews>
  <sheetFormatPr defaultRowHeight="12.75" x14ac:dyDescent="0.2"/>
  <cols>
    <col min="1" max="1" width="9.140625" style="4"/>
    <col min="2" max="2" width="42.42578125" style="4" customWidth="1"/>
    <col min="3" max="3" width="4.28515625" style="4" customWidth="1"/>
    <col min="4" max="5" width="15.7109375" style="23" hidden="1" customWidth="1"/>
    <col min="6" max="6" width="18.42578125" style="23" customWidth="1"/>
    <col min="7" max="7" width="18.140625" style="23" bestFit="1" customWidth="1"/>
    <col min="8" max="8" width="18.42578125" style="23" customWidth="1"/>
    <col min="9" max="9" width="9" style="24" customWidth="1"/>
    <col min="10" max="10" width="14" style="4" hidden="1" customWidth="1"/>
    <col min="11" max="11" width="10.7109375" style="4" hidden="1" customWidth="1"/>
    <col min="12" max="12" width="3.140625" style="4" customWidth="1"/>
    <col min="13" max="13" width="14.5703125" style="4" hidden="1" customWidth="1"/>
    <col min="14" max="14" width="10.140625" style="19" customWidth="1"/>
    <col min="15" max="15" width="10.140625" style="21" customWidth="1"/>
    <col min="16" max="16" width="10.140625" style="4" customWidth="1"/>
    <col min="17" max="17" width="10" style="4" bestFit="1" customWidth="1"/>
    <col min="18" max="16384" width="9.140625" style="4"/>
  </cols>
  <sheetData>
    <row r="1" spans="1:17" ht="20.25" x14ac:dyDescent="0.3">
      <c r="A1" s="3" t="s">
        <v>466</v>
      </c>
    </row>
    <row r="2" spans="1:17" ht="15.75" x14ac:dyDescent="0.25">
      <c r="A2" s="5"/>
    </row>
    <row r="3" spans="1:17" ht="15.75" x14ac:dyDescent="0.25">
      <c r="A3" s="5" t="s">
        <v>141</v>
      </c>
    </row>
    <row r="4" spans="1:17" ht="13.5" thickBot="1" x14ac:dyDescent="0.25">
      <c r="D4" s="25"/>
      <c r="E4" s="25"/>
      <c r="F4" s="25"/>
      <c r="G4" s="25"/>
      <c r="H4" s="25"/>
      <c r="I4" s="221" t="s">
        <v>6</v>
      </c>
    </row>
    <row r="5" spans="1:17" ht="39" customHeight="1" thickTop="1" thickBot="1" x14ac:dyDescent="0.25">
      <c r="A5" s="401" t="s">
        <v>70</v>
      </c>
      <c r="B5" s="402"/>
      <c r="C5" s="11" t="s">
        <v>71</v>
      </c>
      <c r="D5" s="85" t="s">
        <v>304</v>
      </c>
      <c r="E5" s="85" t="s">
        <v>305</v>
      </c>
      <c r="F5" s="85" t="s">
        <v>444</v>
      </c>
      <c r="G5" s="1" t="s">
        <v>721</v>
      </c>
      <c r="H5" s="85" t="s">
        <v>445</v>
      </c>
      <c r="I5" s="36" t="s">
        <v>5</v>
      </c>
      <c r="J5" s="15" t="s">
        <v>72</v>
      </c>
      <c r="K5" s="13" t="s">
        <v>73</v>
      </c>
      <c r="M5" s="59" t="s">
        <v>302</v>
      </c>
    </row>
    <row r="6" spans="1:17" ht="14.25" thickTop="1" thickBot="1" x14ac:dyDescent="0.25">
      <c r="A6" s="403">
        <v>1</v>
      </c>
      <c r="B6" s="404"/>
      <c r="C6" s="9">
        <v>2</v>
      </c>
      <c r="D6" s="10" t="s">
        <v>312</v>
      </c>
      <c r="E6" s="10" t="s">
        <v>313</v>
      </c>
      <c r="F6" s="10">
        <v>3</v>
      </c>
      <c r="G6" s="10">
        <v>4</v>
      </c>
      <c r="H6" s="10">
        <v>5</v>
      </c>
      <c r="I6" s="37" t="s">
        <v>443</v>
      </c>
      <c r="J6" s="16">
        <v>8</v>
      </c>
      <c r="K6" s="14" t="s">
        <v>74</v>
      </c>
      <c r="M6" s="62">
        <v>6</v>
      </c>
    </row>
    <row r="7" spans="1:17" s="290" customFormat="1" ht="18" customHeight="1" thickTop="1" x14ac:dyDescent="0.25">
      <c r="A7" s="415" t="s">
        <v>0</v>
      </c>
      <c r="B7" s="416"/>
      <c r="C7" s="262">
        <v>1</v>
      </c>
      <c r="D7" s="263">
        <v>25921</v>
      </c>
      <c r="E7" s="263">
        <v>28085</v>
      </c>
      <c r="F7" s="263">
        <f>SUM('01'!E13)</f>
        <v>38603</v>
      </c>
      <c r="G7" s="263">
        <f>SUM('01'!F13)</f>
        <v>39753</v>
      </c>
      <c r="H7" s="263">
        <f>SUM('01'!G13)</f>
        <v>45868</v>
      </c>
      <c r="I7" s="264">
        <f t="shared" ref="I7:I23" si="0">H7/F7*100</f>
        <v>118.81978084604823</v>
      </c>
      <c r="J7" s="288">
        <v>38588</v>
      </c>
      <c r="K7" s="289" t="e">
        <f>#REF!-J7</f>
        <v>#REF!</v>
      </c>
      <c r="M7" s="291">
        <v>32403</v>
      </c>
    </row>
    <row r="8" spans="1:17" s="290" customFormat="1" ht="18" customHeight="1" x14ac:dyDescent="0.25">
      <c r="A8" s="395" t="s">
        <v>148</v>
      </c>
      <c r="B8" s="396"/>
      <c r="C8" s="321">
        <v>3</v>
      </c>
      <c r="D8" s="322">
        <v>305370</v>
      </c>
      <c r="E8" s="322">
        <v>315147</v>
      </c>
      <c r="F8" s="322">
        <f>SUM('03'!E13)</f>
        <v>413751</v>
      </c>
      <c r="G8" s="322">
        <f>SUM('03'!F13)</f>
        <v>426494</v>
      </c>
      <c r="H8" s="322">
        <f>SUM('03'!G13)</f>
        <v>425240</v>
      </c>
      <c r="I8" s="323">
        <f t="shared" si="0"/>
        <v>102.77679087180454</v>
      </c>
      <c r="J8" s="292">
        <v>302250</v>
      </c>
      <c r="K8" s="293" t="e">
        <f>#REF!-J8</f>
        <v>#REF!</v>
      </c>
      <c r="M8" s="294">
        <v>355801</v>
      </c>
      <c r="Q8" s="295"/>
    </row>
    <row r="9" spans="1:17" s="290" customFormat="1" ht="18" customHeight="1" x14ac:dyDescent="0.25">
      <c r="A9" s="405" t="s">
        <v>212</v>
      </c>
      <c r="B9" s="406"/>
      <c r="C9" s="321">
        <v>4</v>
      </c>
      <c r="D9" s="322">
        <v>37794</v>
      </c>
      <c r="E9" s="322">
        <f>24167+14</f>
        <v>24181</v>
      </c>
      <c r="F9" s="322">
        <f>SUM('04'!E13)</f>
        <v>9973</v>
      </c>
      <c r="G9" s="322">
        <f>SUM('04'!F13)</f>
        <v>16945</v>
      </c>
      <c r="H9" s="322">
        <f>SUM('04'!G13)</f>
        <v>4842</v>
      </c>
      <c r="I9" s="323">
        <f t="shared" si="0"/>
        <v>48.551087937431063</v>
      </c>
      <c r="J9" s="325">
        <v>24165</v>
      </c>
      <c r="K9" s="326" t="e">
        <f>#REF!-J9</f>
        <v>#REF!</v>
      </c>
      <c r="L9" s="327"/>
      <c r="M9" s="294">
        <v>7508</v>
      </c>
    </row>
    <row r="10" spans="1:17" s="298" customFormat="1" ht="18" customHeight="1" x14ac:dyDescent="0.25">
      <c r="A10" s="405" t="s">
        <v>262</v>
      </c>
      <c r="B10" s="406"/>
      <c r="C10" s="321">
        <v>6</v>
      </c>
      <c r="D10" s="322">
        <v>24589</v>
      </c>
      <c r="E10" s="322">
        <v>28131</v>
      </c>
      <c r="F10" s="322">
        <f>SUM('06'!E10)</f>
        <v>32773</v>
      </c>
      <c r="G10" s="322">
        <f>SUM('06'!F10)</f>
        <v>32973</v>
      </c>
      <c r="H10" s="322">
        <f>SUM('06'!G10)</f>
        <v>35531</v>
      </c>
      <c r="I10" s="323">
        <f t="shared" si="0"/>
        <v>108.41546394898241</v>
      </c>
      <c r="J10" s="296"/>
      <c r="K10" s="297"/>
      <c r="L10" s="290"/>
      <c r="M10" s="294">
        <v>0</v>
      </c>
      <c r="N10" s="290"/>
      <c r="O10" s="290"/>
    </row>
    <row r="11" spans="1:17" s="327" customFormat="1" ht="18" customHeight="1" x14ac:dyDescent="0.25">
      <c r="A11" s="395" t="s">
        <v>75</v>
      </c>
      <c r="B11" s="396"/>
      <c r="C11" s="321">
        <v>7</v>
      </c>
      <c r="D11" s="322">
        <v>46380</v>
      </c>
      <c r="E11" s="322">
        <v>45038</v>
      </c>
      <c r="F11" s="322">
        <f>SUM('07'!E12)</f>
        <v>220086</v>
      </c>
      <c r="G11" s="322">
        <f>SUM('07'!F12)</f>
        <v>454707</v>
      </c>
      <c r="H11" s="322">
        <f>SUM('07'!G12)</f>
        <v>205487</v>
      </c>
      <c r="I11" s="323">
        <f t="shared" si="0"/>
        <v>93.366683932644506</v>
      </c>
      <c r="J11" s="334">
        <v>186098</v>
      </c>
      <c r="K11" s="335" t="e">
        <f>#REF!-J11</f>
        <v>#REF!</v>
      </c>
      <c r="M11" s="337">
        <v>123743</v>
      </c>
    </row>
    <row r="12" spans="1:17" s="299" customFormat="1" ht="18" customHeight="1" x14ac:dyDescent="0.25">
      <c r="A12" s="408" t="s">
        <v>216</v>
      </c>
      <c r="B12" s="409"/>
      <c r="C12" s="321">
        <v>8</v>
      </c>
      <c r="D12" s="355">
        <v>7505</v>
      </c>
      <c r="E12" s="355">
        <v>9297</v>
      </c>
      <c r="F12" s="355">
        <f>SUM('08'!E19)</f>
        <v>11903</v>
      </c>
      <c r="G12" s="355">
        <f>SUM('08'!F19)</f>
        <v>16866</v>
      </c>
      <c r="H12" s="355">
        <f>SUM('08'!G19)</f>
        <v>28176</v>
      </c>
      <c r="I12" s="323">
        <f t="shared" si="0"/>
        <v>236.71343358817106</v>
      </c>
      <c r="J12" s="356">
        <v>115005</v>
      </c>
      <c r="K12" s="326" t="e">
        <f>#REF!-J12</f>
        <v>#REF!</v>
      </c>
      <c r="L12" s="357"/>
      <c r="M12" s="294">
        <v>12641</v>
      </c>
    </row>
    <row r="13" spans="1:17" s="358" customFormat="1" ht="18" customHeight="1" x14ac:dyDescent="0.25">
      <c r="A13" s="395" t="s">
        <v>67</v>
      </c>
      <c r="B13" s="396"/>
      <c r="C13" s="321">
        <v>9</v>
      </c>
      <c r="D13" s="322">
        <v>4793</v>
      </c>
      <c r="E13" s="322">
        <v>5130</v>
      </c>
      <c r="F13" s="322">
        <f>SUM('09'!E19)</f>
        <v>8902</v>
      </c>
      <c r="G13" s="322">
        <f>SUM('09'!F19)</f>
        <v>5884</v>
      </c>
      <c r="H13" s="322">
        <f>SUM('09'!G19)</f>
        <v>6152</v>
      </c>
      <c r="I13" s="323">
        <f t="shared" si="0"/>
        <v>69.108065603235218</v>
      </c>
      <c r="J13" s="325">
        <v>27857</v>
      </c>
      <c r="K13" s="326" t="e">
        <f>#REF!-J13</f>
        <v>#REF!</v>
      </c>
      <c r="M13" s="337">
        <v>6079</v>
      </c>
      <c r="Q13" s="359"/>
    </row>
    <row r="14" spans="1:17" s="300" customFormat="1" ht="18" customHeight="1" x14ac:dyDescent="0.25">
      <c r="A14" s="395" t="s">
        <v>268</v>
      </c>
      <c r="B14" s="396"/>
      <c r="C14" s="320">
        <v>10</v>
      </c>
      <c r="D14" s="322">
        <v>14184</v>
      </c>
      <c r="E14" s="322">
        <f>10107+870</f>
        <v>10977</v>
      </c>
      <c r="F14" s="322">
        <f>SUM('10'!E17)</f>
        <v>10105</v>
      </c>
      <c r="G14" s="322">
        <f>SUM('10'!F17)</f>
        <v>10321</v>
      </c>
      <c r="H14" s="322">
        <f>SUM('10'!G17)</f>
        <v>12090</v>
      </c>
      <c r="I14" s="323">
        <f t="shared" si="0"/>
        <v>119.64374072241463</v>
      </c>
      <c r="J14" s="325">
        <v>92496</v>
      </c>
      <c r="K14" s="326" t="e">
        <f>#REF!-J14</f>
        <v>#REF!</v>
      </c>
      <c r="L14" s="358"/>
      <c r="M14" s="337">
        <v>21572</v>
      </c>
      <c r="N14" s="358"/>
    </row>
    <row r="15" spans="1:17" s="327" customFormat="1" ht="18" customHeight="1" x14ac:dyDescent="0.25">
      <c r="A15" s="395" t="s">
        <v>68</v>
      </c>
      <c r="B15" s="396"/>
      <c r="C15" s="320">
        <v>11</v>
      </c>
      <c r="D15" s="322">
        <v>5245</v>
      </c>
      <c r="E15" s="322">
        <v>1330</v>
      </c>
      <c r="F15" s="322">
        <f>SUM('11'!E14)</f>
        <v>1989</v>
      </c>
      <c r="G15" s="322">
        <f>SUM('11'!F14)</f>
        <v>1989</v>
      </c>
      <c r="H15" s="322">
        <f>SUM('11'!G14)</f>
        <v>6205</v>
      </c>
      <c r="I15" s="323">
        <f t="shared" si="0"/>
        <v>311.96581196581195</v>
      </c>
      <c r="J15" s="325">
        <v>9789</v>
      </c>
      <c r="K15" s="326" t="e">
        <f>#REF!-J15</f>
        <v>#REF!</v>
      </c>
      <c r="M15" s="337">
        <v>1571</v>
      </c>
      <c r="Q15" s="336"/>
    </row>
    <row r="16" spans="1:17" s="327" customFormat="1" ht="18" customHeight="1" x14ac:dyDescent="0.25">
      <c r="A16" s="397" t="s">
        <v>69</v>
      </c>
      <c r="B16" s="407"/>
      <c r="C16" s="320">
        <v>12</v>
      </c>
      <c r="D16" s="322">
        <v>835</v>
      </c>
      <c r="E16" s="322">
        <v>3238</v>
      </c>
      <c r="F16" s="322">
        <f>SUM('12'!E13)</f>
        <v>700</v>
      </c>
      <c r="G16" s="322">
        <f>SUM('12'!F13)</f>
        <v>764</v>
      </c>
      <c r="H16" s="322">
        <f>SUM('12'!G13)</f>
        <v>600</v>
      </c>
      <c r="I16" s="323">
        <f t="shared" si="0"/>
        <v>85.714285714285708</v>
      </c>
      <c r="J16" s="334">
        <v>800194</v>
      </c>
      <c r="K16" s="335" t="e">
        <f>#REF!-J16</f>
        <v>#REF!</v>
      </c>
      <c r="L16" s="336"/>
      <c r="M16" s="337">
        <v>780</v>
      </c>
      <c r="N16" s="336"/>
      <c r="O16" s="336"/>
      <c r="P16" s="336"/>
      <c r="Q16" s="336"/>
    </row>
    <row r="17" spans="1:17" s="298" customFormat="1" ht="18" customHeight="1" x14ac:dyDescent="0.25">
      <c r="A17" s="397" t="s">
        <v>279</v>
      </c>
      <c r="B17" s="398"/>
      <c r="C17" s="320">
        <v>13</v>
      </c>
      <c r="D17" s="322">
        <v>9093</v>
      </c>
      <c r="E17" s="322">
        <v>1</v>
      </c>
      <c r="F17" s="322">
        <f>SUM('13'!E13)</f>
        <v>16696</v>
      </c>
      <c r="G17" s="322">
        <f>SUM('13'!F13)</f>
        <v>43815</v>
      </c>
      <c r="H17" s="322">
        <f>SUM('13'!G13)</f>
        <v>15346</v>
      </c>
      <c r="I17" s="323">
        <f t="shared" si="0"/>
        <v>91.914230953521809</v>
      </c>
      <c r="J17" s="296"/>
      <c r="K17" s="297"/>
      <c r="L17" s="295"/>
      <c r="M17" s="294">
        <v>0</v>
      </c>
      <c r="N17" s="295"/>
      <c r="O17" s="301"/>
      <c r="P17" s="301"/>
      <c r="Q17" s="301"/>
    </row>
    <row r="18" spans="1:17" s="373" customFormat="1" ht="18" customHeight="1" x14ac:dyDescent="0.25">
      <c r="A18" s="395" t="s">
        <v>76</v>
      </c>
      <c r="B18" s="396"/>
      <c r="C18" s="372">
        <v>14</v>
      </c>
      <c r="D18" s="355">
        <v>18917</v>
      </c>
      <c r="E18" s="355">
        <v>21869</v>
      </c>
      <c r="F18" s="355">
        <f>SUM('14'!E17)</f>
        <v>47475</v>
      </c>
      <c r="G18" s="355">
        <f>SUM('14'!F17)</f>
        <v>49165</v>
      </c>
      <c r="H18" s="355">
        <f>SUM('14'!G17)</f>
        <v>50310</v>
      </c>
      <c r="I18" s="323">
        <f t="shared" si="0"/>
        <v>105.97156398104266</v>
      </c>
      <c r="J18" s="356">
        <v>27308</v>
      </c>
      <c r="K18" s="326" t="e">
        <f>#REF!-J18</f>
        <v>#REF!</v>
      </c>
      <c r="L18" s="358"/>
      <c r="M18" s="337">
        <v>23764</v>
      </c>
      <c r="N18" s="358"/>
      <c r="Q18" s="374"/>
    </row>
    <row r="19" spans="1:17" s="327" customFormat="1" ht="18" customHeight="1" thickBot="1" x14ac:dyDescent="0.3">
      <c r="A19" s="397" t="s">
        <v>267</v>
      </c>
      <c r="B19" s="410"/>
      <c r="C19" s="320">
        <v>17</v>
      </c>
      <c r="D19" s="322">
        <v>487</v>
      </c>
      <c r="E19" s="322">
        <v>989</v>
      </c>
      <c r="F19" s="322">
        <f>SUM('17'!E13)</f>
        <v>7790</v>
      </c>
      <c r="G19" s="322">
        <f>SUM('17'!F13)</f>
        <v>7814</v>
      </c>
      <c r="H19" s="322">
        <f>SUM('17'!G13)</f>
        <v>1290</v>
      </c>
      <c r="I19" s="323">
        <f t="shared" si="0"/>
        <v>16.559691912708601</v>
      </c>
      <c r="J19" s="338">
        <v>1750</v>
      </c>
      <c r="K19" s="326" t="e">
        <f>#REF!-J19</f>
        <v>#REF!</v>
      </c>
      <c r="M19" s="337">
        <v>6640</v>
      </c>
    </row>
    <row r="20" spans="1:17" s="290" customFormat="1" ht="18" customHeight="1" thickTop="1" thickBot="1" x14ac:dyDescent="0.3">
      <c r="A20" s="397" t="s">
        <v>299</v>
      </c>
      <c r="B20" s="407"/>
      <c r="C20" s="320">
        <v>18</v>
      </c>
      <c r="D20" s="322">
        <v>27425</v>
      </c>
      <c r="E20" s="322">
        <v>34572</v>
      </c>
      <c r="F20" s="322">
        <f>SUM('18'!E25)</f>
        <v>52273</v>
      </c>
      <c r="G20" s="322">
        <f>SUM('18'!F25)</f>
        <v>54683</v>
      </c>
      <c r="H20" s="322">
        <f>SUM('18'!G25)</f>
        <v>57952</v>
      </c>
      <c r="I20" s="323">
        <f t="shared" si="0"/>
        <v>110.86411723069271</v>
      </c>
      <c r="J20" s="329"/>
      <c r="K20" s="330"/>
      <c r="L20" s="327"/>
      <c r="M20" s="294">
        <v>38573</v>
      </c>
    </row>
    <row r="21" spans="1:17" s="327" customFormat="1" ht="18" customHeight="1" thickTop="1" x14ac:dyDescent="0.25">
      <c r="A21" s="408" t="s">
        <v>171</v>
      </c>
      <c r="B21" s="409"/>
      <c r="C21" s="361">
        <v>19</v>
      </c>
      <c r="D21" s="362">
        <v>566</v>
      </c>
      <c r="E21" s="362">
        <v>33070</v>
      </c>
      <c r="F21" s="362">
        <f>SUM('19'!E15)</f>
        <v>55934</v>
      </c>
      <c r="G21" s="362">
        <f>SUM('19'!F15)</f>
        <v>56576</v>
      </c>
      <c r="H21" s="362">
        <f>SUM('19'!G15)</f>
        <v>65982</v>
      </c>
      <c r="I21" s="323">
        <f t="shared" si="0"/>
        <v>117.9640290342189</v>
      </c>
      <c r="J21" s="363"/>
      <c r="K21" s="364"/>
      <c r="L21" s="365"/>
      <c r="M21" s="337">
        <v>55678</v>
      </c>
    </row>
    <row r="22" spans="1:17" s="298" customFormat="1" ht="18" customHeight="1" thickBot="1" x14ac:dyDescent="0.3">
      <c r="A22" s="413" t="s">
        <v>187</v>
      </c>
      <c r="B22" s="414"/>
      <c r="C22" s="320">
        <v>20</v>
      </c>
      <c r="D22" s="322">
        <f>SUM('20'!C10)</f>
        <v>0</v>
      </c>
      <c r="E22" s="322">
        <f>SUM('20'!D10)</f>
        <v>0</v>
      </c>
      <c r="F22" s="322">
        <f>SUM('20'!E10)</f>
        <v>570</v>
      </c>
      <c r="G22" s="322">
        <f>SUM('20'!F10)</f>
        <v>570</v>
      </c>
      <c r="H22" s="322">
        <f>SUM('20'!G10)</f>
        <v>570</v>
      </c>
      <c r="I22" s="328">
        <f t="shared" si="0"/>
        <v>100</v>
      </c>
      <c r="J22" s="329"/>
      <c r="K22" s="330"/>
      <c r="L22" s="327"/>
      <c r="M22" s="331">
        <v>15</v>
      </c>
      <c r="N22" s="332"/>
    </row>
    <row r="23" spans="1:17" s="7" customFormat="1" ht="25.5" customHeight="1" thickTop="1" thickBot="1" x14ac:dyDescent="0.3">
      <c r="A23" s="411" t="s">
        <v>232</v>
      </c>
      <c r="B23" s="412"/>
      <c r="C23" s="412"/>
      <c r="D23" s="12">
        <f>SUM(D7:D22)</f>
        <v>529104</v>
      </c>
      <c r="E23" s="12">
        <f>SUM(E7:E22)</f>
        <v>561055</v>
      </c>
      <c r="F23" s="12">
        <f>SUM(F7:F22)</f>
        <v>929523</v>
      </c>
      <c r="G23" s="12">
        <f>SUM(G7:G22)</f>
        <v>1219319</v>
      </c>
      <c r="H23" s="12">
        <f>SUM(H7:H22)</f>
        <v>961641</v>
      </c>
      <c r="I23" s="38">
        <f t="shared" si="0"/>
        <v>103.45532063219522</v>
      </c>
      <c r="J23" s="17" t="e">
        <f>SUM(J7:J11,J12,J13,J14,J15,J16,#REF!,J18,#REF!,#REF!,J19)</f>
        <v>#REF!</v>
      </c>
      <c r="K23" s="18" t="e">
        <f>SUM(K7:K11,K12,K13,K14,K15,K16,#REF!,K18,#REF!,#REF!,K19)</f>
        <v>#REF!</v>
      </c>
      <c r="M23" s="60">
        <f>SUM(M7:M22)</f>
        <v>686768</v>
      </c>
      <c r="N23" s="20"/>
      <c r="O23" s="22"/>
    </row>
    <row r="24" spans="1:17" ht="13.5" thickTop="1" x14ac:dyDescent="0.2">
      <c r="A24" s="400"/>
      <c r="B24" s="400"/>
      <c r="C24" s="400"/>
      <c r="D24" s="400"/>
      <c r="E24" s="400"/>
      <c r="F24" s="400"/>
      <c r="G24" s="400"/>
      <c r="H24" s="400"/>
      <c r="I24" s="400"/>
      <c r="J24" s="8"/>
      <c r="K24" s="8"/>
    </row>
    <row r="25" spans="1:17" x14ac:dyDescent="0.2">
      <c r="A25" s="399"/>
      <c r="B25" s="399"/>
      <c r="C25" s="399"/>
      <c r="D25" s="399"/>
      <c r="E25" s="399"/>
      <c r="F25" s="399"/>
      <c r="G25" s="399"/>
      <c r="H25" s="399"/>
      <c r="I25" s="399"/>
      <c r="J25" s="8"/>
      <c r="K25" s="8"/>
    </row>
    <row r="26" spans="1:17" x14ac:dyDescent="0.2">
      <c r="A26" s="8"/>
      <c r="B26" s="8"/>
      <c r="C26" s="8"/>
      <c r="D26" s="26"/>
      <c r="E26" s="26"/>
      <c r="F26" s="26"/>
      <c r="G26" s="26"/>
      <c r="H26" s="26"/>
      <c r="I26" s="27"/>
      <c r="J26" s="8"/>
      <c r="K26" s="8"/>
    </row>
    <row r="27" spans="1:17" x14ac:dyDescent="0.2">
      <c r="A27" s="8"/>
      <c r="B27" s="8"/>
      <c r="C27" s="8"/>
      <c r="D27" s="26"/>
      <c r="E27" s="26"/>
      <c r="F27" s="26"/>
      <c r="G27" s="26"/>
      <c r="H27" s="26"/>
      <c r="I27" s="27"/>
      <c r="J27" s="8"/>
      <c r="K27" s="8"/>
    </row>
    <row r="28" spans="1:17" ht="14.25" x14ac:dyDescent="0.2">
      <c r="D28" s="6"/>
      <c r="E28" s="6"/>
      <c r="F28" s="6"/>
      <c r="G28" s="6"/>
      <c r="H28" s="6"/>
    </row>
    <row r="38" spans="9:9" x14ac:dyDescent="0.2">
      <c r="I38" s="23"/>
    </row>
    <row r="39" spans="9:9" x14ac:dyDescent="0.2">
      <c r="I39" s="23"/>
    </row>
    <row r="40" spans="9:9" x14ac:dyDescent="0.2">
      <c r="I40" s="23"/>
    </row>
    <row r="41" spans="9:9" x14ac:dyDescent="0.2">
      <c r="I41" s="23"/>
    </row>
    <row r="42" spans="9:9" x14ac:dyDescent="0.2">
      <c r="I42" s="23"/>
    </row>
    <row r="43" spans="9:9" x14ac:dyDescent="0.2">
      <c r="I43" s="23"/>
    </row>
    <row r="44" spans="9:9" x14ac:dyDescent="0.2">
      <c r="I44" s="23"/>
    </row>
    <row r="45" spans="9:9" x14ac:dyDescent="0.2">
      <c r="I45" s="23"/>
    </row>
    <row r="46" spans="9:9" x14ac:dyDescent="0.2">
      <c r="I46" s="23"/>
    </row>
    <row r="47" spans="9:9" x14ac:dyDescent="0.2">
      <c r="I47" s="23"/>
    </row>
    <row r="48" spans="9:9" x14ac:dyDescent="0.2">
      <c r="I48" s="23"/>
    </row>
    <row r="49" spans="9:9" x14ac:dyDescent="0.2">
      <c r="I49" s="23"/>
    </row>
    <row r="50" spans="9:9" x14ac:dyDescent="0.2">
      <c r="I50" s="23"/>
    </row>
    <row r="51" spans="9:9" x14ac:dyDescent="0.2">
      <c r="I51" s="23"/>
    </row>
    <row r="52" spans="9:9" x14ac:dyDescent="0.2">
      <c r="I52" s="23"/>
    </row>
    <row r="53" spans="9:9" x14ac:dyDescent="0.2">
      <c r="I53" s="23"/>
    </row>
    <row r="54" spans="9:9" x14ac:dyDescent="0.2">
      <c r="I54" s="23"/>
    </row>
    <row r="55" spans="9:9" x14ac:dyDescent="0.2">
      <c r="I55" s="23"/>
    </row>
    <row r="56" spans="9:9" x14ac:dyDescent="0.2">
      <c r="I56" s="23"/>
    </row>
    <row r="57" spans="9:9" x14ac:dyDescent="0.2">
      <c r="I57" s="23"/>
    </row>
    <row r="58" spans="9:9" x14ac:dyDescent="0.2">
      <c r="I58" s="23"/>
    </row>
    <row r="59" spans="9:9" x14ac:dyDescent="0.2">
      <c r="I59" s="23"/>
    </row>
    <row r="60" spans="9:9" x14ac:dyDescent="0.2">
      <c r="I60" s="23"/>
    </row>
    <row r="61" spans="9:9" x14ac:dyDescent="0.2">
      <c r="I61" s="23"/>
    </row>
    <row r="62" spans="9:9" x14ac:dyDescent="0.2">
      <c r="I62" s="23"/>
    </row>
    <row r="63" spans="9:9" x14ac:dyDescent="0.2">
      <c r="I63" s="23"/>
    </row>
    <row r="64" spans="9:9" x14ac:dyDescent="0.2">
      <c r="I64" s="23"/>
    </row>
    <row r="65" spans="9:9" x14ac:dyDescent="0.2">
      <c r="I65" s="23"/>
    </row>
    <row r="66" spans="9:9" x14ac:dyDescent="0.2">
      <c r="I66" s="23"/>
    </row>
    <row r="67" spans="9:9" x14ac:dyDescent="0.2">
      <c r="I67" s="23"/>
    </row>
    <row r="68" spans="9:9" x14ac:dyDescent="0.2">
      <c r="I68" s="23"/>
    </row>
    <row r="69" spans="9:9" x14ac:dyDescent="0.2">
      <c r="I69" s="23"/>
    </row>
    <row r="70" spans="9:9" x14ac:dyDescent="0.2">
      <c r="I70" s="23"/>
    </row>
    <row r="71" spans="9:9" x14ac:dyDescent="0.2">
      <c r="I71" s="23"/>
    </row>
    <row r="72" spans="9:9" x14ac:dyDescent="0.2">
      <c r="I72" s="23"/>
    </row>
    <row r="73" spans="9:9" x14ac:dyDescent="0.2">
      <c r="I73" s="23"/>
    </row>
    <row r="74" spans="9:9" x14ac:dyDescent="0.2">
      <c r="I74" s="23"/>
    </row>
    <row r="75" spans="9:9" x14ac:dyDescent="0.2">
      <c r="I75" s="23"/>
    </row>
    <row r="76" spans="9:9" x14ac:dyDescent="0.2">
      <c r="I76" s="23"/>
    </row>
    <row r="77" spans="9:9" x14ac:dyDescent="0.2">
      <c r="I77" s="23"/>
    </row>
    <row r="78" spans="9:9" x14ac:dyDescent="0.2">
      <c r="I78" s="23"/>
    </row>
    <row r="79" spans="9:9" x14ac:dyDescent="0.2">
      <c r="I79" s="23"/>
    </row>
    <row r="80" spans="9:9" x14ac:dyDescent="0.2">
      <c r="I80" s="23"/>
    </row>
    <row r="81" spans="9:9" x14ac:dyDescent="0.2">
      <c r="I81" s="23"/>
    </row>
    <row r="82" spans="9:9" x14ac:dyDescent="0.2">
      <c r="I82" s="23"/>
    </row>
    <row r="83" spans="9:9" x14ac:dyDescent="0.2">
      <c r="I83" s="23"/>
    </row>
    <row r="84" spans="9:9" x14ac:dyDescent="0.2">
      <c r="I84" s="23"/>
    </row>
    <row r="85" spans="9:9" x14ac:dyDescent="0.2">
      <c r="I85" s="23"/>
    </row>
    <row r="86" spans="9:9" x14ac:dyDescent="0.2">
      <c r="I86" s="23"/>
    </row>
    <row r="87" spans="9:9" x14ac:dyDescent="0.2">
      <c r="I87" s="23"/>
    </row>
    <row r="88" spans="9:9" x14ac:dyDescent="0.2">
      <c r="I88" s="23"/>
    </row>
    <row r="89" spans="9:9" x14ac:dyDescent="0.2">
      <c r="I89" s="23"/>
    </row>
    <row r="90" spans="9:9" x14ac:dyDescent="0.2">
      <c r="I90" s="23"/>
    </row>
    <row r="91" spans="9:9" x14ac:dyDescent="0.2">
      <c r="I91" s="23"/>
    </row>
    <row r="92" spans="9:9" x14ac:dyDescent="0.2">
      <c r="I92" s="23"/>
    </row>
    <row r="93" spans="9:9" x14ac:dyDescent="0.2">
      <c r="I93" s="23"/>
    </row>
    <row r="94" spans="9:9" x14ac:dyDescent="0.2">
      <c r="I94" s="23"/>
    </row>
    <row r="95" spans="9:9" x14ac:dyDescent="0.2">
      <c r="I95" s="23"/>
    </row>
    <row r="96" spans="9:9" x14ac:dyDescent="0.2">
      <c r="I96" s="23"/>
    </row>
    <row r="97" spans="9:9" x14ac:dyDescent="0.2">
      <c r="I97" s="23"/>
    </row>
    <row r="98" spans="9:9" x14ac:dyDescent="0.2">
      <c r="I98" s="23"/>
    </row>
    <row r="99" spans="9:9" x14ac:dyDescent="0.2">
      <c r="I99" s="23"/>
    </row>
    <row r="100" spans="9:9" x14ac:dyDescent="0.2">
      <c r="I100" s="23"/>
    </row>
    <row r="101" spans="9:9" x14ac:dyDescent="0.2">
      <c r="I101" s="23"/>
    </row>
    <row r="102" spans="9:9" x14ac:dyDescent="0.2">
      <c r="I102" s="23"/>
    </row>
    <row r="103" spans="9:9" x14ac:dyDescent="0.2">
      <c r="I103" s="23"/>
    </row>
    <row r="104" spans="9:9" x14ac:dyDescent="0.2">
      <c r="I104" s="23"/>
    </row>
    <row r="105" spans="9:9" x14ac:dyDescent="0.2">
      <c r="I105" s="23"/>
    </row>
    <row r="106" spans="9:9" x14ac:dyDescent="0.2">
      <c r="I106" s="23"/>
    </row>
    <row r="107" spans="9:9" x14ac:dyDescent="0.2">
      <c r="I107" s="23"/>
    </row>
    <row r="108" spans="9:9" x14ac:dyDescent="0.2">
      <c r="I108" s="23"/>
    </row>
    <row r="109" spans="9:9" x14ac:dyDescent="0.2">
      <c r="I109" s="23"/>
    </row>
    <row r="110" spans="9:9" x14ac:dyDescent="0.2">
      <c r="I110" s="23"/>
    </row>
    <row r="111" spans="9:9" x14ac:dyDescent="0.2">
      <c r="I111" s="23"/>
    </row>
    <row r="112" spans="9:9" x14ac:dyDescent="0.2">
      <c r="I112" s="23"/>
    </row>
    <row r="113" spans="9:9" x14ac:dyDescent="0.2">
      <c r="I113" s="23"/>
    </row>
    <row r="114" spans="9:9" x14ac:dyDescent="0.2">
      <c r="I114" s="23"/>
    </row>
    <row r="115" spans="9:9" x14ac:dyDescent="0.2">
      <c r="I115" s="23"/>
    </row>
    <row r="116" spans="9:9" x14ac:dyDescent="0.2">
      <c r="I116" s="23"/>
    </row>
    <row r="117" spans="9:9" x14ac:dyDescent="0.2">
      <c r="I117" s="23"/>
    </row>
    <row r="118" spans="9:9" x14ac:dyDescent="0.2">
      <c r="I118" s="23"/>
    </row>
    <row r="119" spans="9:9" x14ac:dyDescent="0.2">
      <c r="I119" s="23"/>
    </row>
    <row r="120" spans="9:9" x14ac:dyDescent="0.2">
      <c r="I120" s="23"/>
    </row>
    <row r="121" spans="9:9" x14ac:dyDescent="0.2">
      <c r="I121" s="23"/>
    </row>
    <row r="122" spans="9:9" x14ac:dyDescent="0.2">
      <c r="I122" s="23"/>
    </row>
    <row r="123" spans="9:9" x14ac:dyDescent="0.2">
      <c r="I123" s="23"/>
    </row>
    <row r="124" spans="9:9" x14ac:dyDescent="0.2">
      <c r="I124" s="23"/>
    </row>
    <row r="125" spans="9:9" x14ac:dyDescent="0.2">
      <c r="I125" s="23"/>
    </row>
    <row r="126" spans="9:9" x14ac:dyDescent="0.2">
      <c r="I126" s="23"/>
    </row>
    <row r="127" spans="9:9" x14ac:dyDescent="0.2">
      <c r="I127" s="23"/>
    </row>
    <row r="128" spans="9:9" x14ac:dyDescent="0.2">
      <c r="I128" s="23"/>
    </row>
    <row r="129" spans="9:9" x14ac:dyDescent="0.2">
      <c r="I129" s="23"/>
    </row>
    <row r="130" spans="9:9" x14ac:dyDescent="0.2">
      <c r="I130" s="23"/>
    </row>
    <row r="131" spans="9:9" x14ac:dyDescent="0.2">
      <c r="I131" s="23"/>
    </row>
    <row r="132" spans="9:9" x14ac:dyDescent="0.2">
      <c r="I132" s="23"/>
    </row>
    <row r="133" spans="9:9" x14ac:dyDescent="0.2">
      <c r="I133" s="23"/>
    </row>
    <row r="134" spans="9:9" x14ac:dyDescent="0.2">
      <c r="I134" s="23"/>
    </row>
    <row r="135" spans="9:9" x14ac:dyDescent="0.2">
      <c r="I135" s="23"/>
    </row>
    <row r="136" spans="9:9" x14ac:dyDescent="0.2">
      <c r="I136" s="23"/>
    </row>
    <row r="137" spans="9:9" x14ac:dyDescent="0.2">
      <c r="I137" s="23"/>
    </row>
    <row r="138" spans="9:9" x14ac:dyDescent="0.2">
      <c r="I138" s="23"/>
    </row>
    <row r="139" spans="9:9" x14ac:dyDescent="0.2">
      <c r="I139" s="23"/>
    </row>
    <row r="140" spans="9:9" x14ac:dyDescent="0.2">
      <c r="I140" s="23"/>
    </row>
    <row r="141" spans="9:9" x14ac:dyDescent="0.2">
      <c r="I141" s="23"/>
    </row>
    <row r="142" spans="9:9" x14ac:dyDescent="0.2">
      <c r="I142" s="23"/>
    </row>
    <row r="143" spans="9:9" x14ac:dyDescent="0.2">
      <c r="I143" s="23"/>
    </row>
    <row r="144" spans="9:9" x14ac:dyDescent="0.2">
      <c r="I144" s="23"/>
    </row>
    <row r="145" spans="9:9" x14ac:dyDescent="0.2">
      <c r="I145" s="23"/>
    </row>
    <row r="146" spans="9:9" x14ac:dyDescent="0.2">
      <c r="I146" s="23"/>
    </row>
    <row r="147" spans="9:9" x14ac:dyDescent="0.2">
      <c r="I147" s="23"/>
    </row>
    <row r="148" spans="9:9" x14ac:dyDescent="0.2">
      <c r="I148" s="23"/>
    </row>
    <row r="149" spans="9:9" x14ac:dyDescent="0.2">
      <c r="I149" s="23"/>
    </row>
    <row r="150" spans="9:9" x14ac:dyDescent="0.2">
      <c r="I150" s="23"/>
    </row>
    <row r="151" spans="9:9" x14ac:dyDescent="0.2">
      <c r="I151" s="23"/>
    </row>
    <row r="152" spans="9:9" x14ac:dyDescent="0.2">
      <c r="I152" s="23"/>
    </row>
    <row r="153" spans="9:9" x14ac:dyDescent="0.2">
      <c r="I153" s="23"/>
    </row>
    <row r="154" spans="9:9" x14ac:dyDescent="0.2">
      <c r="I154" s="23"/>
    </row>
    <row r="155" spans="9:9" x14ac:dyDescent="0.2">
      <c r="I155" s="23"/>
    </row>
    <row r="156" spans="9:9" x14ac:dyDescent="0.2">
      <c r="I156" s="23"/>
    </row>
    <row r="157" spans="9:9" x14ac:dyDescent="0.2">
      <c r="I157" s="23"/>
    </row>
    <row r="158" spans="9:9" x14ac:dyDescent="0.2">
      <c r="I158" s="23"/>
    </row>
    <row r="159" spans="9:9" x14ac:dyDescent="0.2">
      <c r="I159" s="23"/>
    </row>
    <row r="160" spans="9:9" x14ac:dyDescent="0.2">
      <c r="I160" s="23"/>
    </row>
    <row r="161" spans="9:9" x14ac:dyDescent="0.2">
      <c r="I161" s="23"/>
    </row>
    <row r="162" spans="9:9" x14ac:dyDescent="0.2">
      <c r="I162" s="23"/>
    </row>
    <row r="163" spans="9:9" x14ac:dyDescent="0.2">
      <c r="I163" s="23"/>
    </row>
    <row r="164" spans="9:9" x14ac:dyDescent="0.2">
      <c r="I164" s="23"/>
    </row>
    <row r="165" spans="9:9" x14ac:dyDescent="0.2">
      <c r="I165" s="23"/>
    </row>
    <row r="166" spans="9:9" x14ac:dyDescent="0.2">
      <c r="I166" s="23"/>
    </row>
    <row r="167" spans="9:9" x14ac:dyDescent="0.2">
      <c r="I167" s="23"/>
    </row>
    <row r="168" spans="9:9" x14ac:dyDescent="0.2">
      <c r="I168" s="23"/>
    </row>
    <row r="169" spans="9:9" x14ac:dyDescent="0.2">
      <c r="I169" s="23"/>
    </row>
    <row r="170" spans="9:9" x14ac:dyDescent="0.2">
      <c r="I170" s="23"/>
    </row>
    <row r="171" spans="9:9" x14ac:dyDescent="0.2">
      <c r="I171" s="23"/>
    </row>
    <row r="172" spans="9:9" x14ac:dyDescent="0.2">
      <c r="I172" s="23"/>
    </row>
    <row r="173" spans="9:9" x14ac:dyDescent="0.2">
      <c r="I173" s="23"/>
    </row>
    <row r="174" spans="9:9" x14ac:dyDescent="0.2">
      <c r="I174" s="23"/>
    </row>
    <row r="175" spans="9:9" x14ac:dyDescent="0.2">
      <c r="I175" s="23"/>
    </row>
    <row r="176" spans="9:9" x14ac:dyDescent="0.2">
      <c r="I176" s="23"/>
    </row>
    <row r="177" spans="9:9" x14ac:dyDescent="0.2">
      <c r="I177" s="23"/>
    </row>
    <row r="178" spans="9:9" x14ac:dyDescent="0.2">
      <c r="I178" s="23"/>
    </row>
    <row r="179" spans="9:9" x14ac:dyDescent="0.2">
      <c r="I179" s="23"/>
    </row>
    <row r="180" spans="9:9" x14ac:dyDescent="0.2">
      <c r="I180" s="23"/>
    </row>
    <row r="181" spans="9:9" x14ac:dyDescent="0.2">
      <c r="I181" s="23"/>
    </row>
    <row r="182" spans="9:9" x14ac:dyDescent="0.2">
      <c r="I182" s="23"/>
    </row>
    <row r="183" spans="9:9" x14ac:dyDescent="0.2">
      <c r="I183" s="23"/>
    </row>
    <row r="184" spans="9:9" x14ac:dyDescent="0.2">
      <c r="I184" s="23"/>
    </row>
    <row r="185" spans="9:9" x14ac:dyDescent="0.2">
      <c r="I185" s="23"/>
    </row>
    <row r="186" spans="9:9" x14ac:dyDescent="0.2">
      <c r="I186" s="23"/>
    </row>
    <row r="187" spans="9:9" x14ac:dyDescent="0.2">
      <c r="I187" s="23"/>
    </row>
    <row r="188" spans="9:9" x14ac:dyDescent="0.2">
      <c r="I188" s="23"/>
    </row>
    <row r="189" spans="9:9" x14ac:dyDescent="0.2">
      <c r="I189" s="23"/>
    </row>
    <row r="190" spans="9:9" x14ac:dyDescent="0.2">
      <c r="I190" s="23"/>
    </row>
    <row r="191" spans="9:9" x14ac:dyDescent="0.2">
      <c r="I191" s="23"/>
    </row>
    <row r="192" spans="9:9" x14ac:dyDescent="0.2">
      <c r="I192" s="23"/>
    </row>
    <row r="193" spans="9:9" x14ac:dyDescent="0.2">
      <c r="I193" s="23"/>
    </row>
    <row r="194" spans="9:9" x14ac:dyDescent="0.2">
      <c r="I194" s="23"/>
    </row>
    <row r="195" spans="9:9" x14ac:dyDescent="0.2">
      <c r="I195" s="23"/>
    </row>
    <row r="196" spans="9:9" x14ac:dyDescent="0.2">
      <c r="I196" s="23"/>
    </row>
  </sheetData>
  <mergeCells count="21">
    <mergeCell ref="A25:I25"/>
    <mergeCell ref="A24:I24"/>
    <mergeCell ref="A5:B5"/>
    <mergeCell ref="A6:B6"/>
    <mergeCell ref="A9:B9"/>
    <mergeCell ref="A16:B16"/>
    <mergeCell ref="A12:B12"/>
    <mergeCell ref="A10:B10"/>
    <mergeCell ref="A19:B19"/>
    <mergeCell ref="A23:C23"/>
    <mergeCell ref="A20:B20"/>
    <mergeCell ref="A21:B21"/>
    <mergeCell ref="A22:B22"/>
    <mergeCell ref="A18:B18"/>
    <mergeCell ref="A7:B7"/>
    <mergeCell ref="A8:B8"/>
    <mergeCell ref="A11:B11"/>
    <mergeCell ref="A13:B13"/>
    <mergeCell ref="A14:B14"/>
    <mergeCell ref="A15:B15"/>
    <mergeCell ref="A17:B17"/>
  </mergeCells>
  <pageMargins left="0.70866141732283472" right="0.70866141732283472" top="0.78740157480314965" bottom="0.78740157480314965" header="0.31496062992125984" footer="0.31496062992125984"/>
  <pageSetup paperSize="9" scale="72" firstPageNumber="19" orientation="portrait" useFirstPageNumber="1" r:id="rId1"/>
  <headerFooter>
    <oddFooter>&amp;L&amp;"-,Kurzíva"Zastupitelstvo Olomouckého kraje 16-12-2019
7. - Rozpočet Olomouckého kraje 2020 - návrh rozpočtu
Příloha č. 3a): Výdaje odborů &amp;R&amp;"-,Kurzíva"Strana &amp;P (Celkem 140)</oddFooter>
  </headerFooter>
  <colBreaks count="1" manualBreakCount="1">
    <brk id="11"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191"/>
  <sheetViews>
    <sheetView showGridLines="0" view="pageBreakPreview" topLeftCell="A169" zoomScaleNormal="100" zoomScaleSheetLayoutView="100" workbookViewId="0">
      <selection activeCell="P23" sqref="P23"/>
    </sheetView>
  </sheetViews>
  <sheetFormatPr defaultRowHeight="14.25" x14ac:dyDescent="0.2"/>
  <cols>
    <col min="1" max="1" width="5.42578125" style="47" customWidth="1"/>
    <col min="2" max="2" width="8.5703125" style="53" customWidth="1"/>
    <col min="3" max="3" width="9.140625" style="53"/>
    <col min="4" max="4" width="58.7109375" style="47" customWidth="1"/>
    <col min="5" max="7" width="14.140625" style="45" customWidth="1"/>
    <col min="8" max="8" width="9.140625" style="47" customWidth="1"/>
    <col min="9" max="9" width="13.5703125" style="47" customWidth="1"/>
    <col min="10" max="12" width="9.140625" style="47"/>
    <col min="13" max="13" width="13.28515625" style="47" customWidth="1"/>
    <col min="14" max="16384" width="9.140625" style="47"/>
  </cols>
  <sheetData>
    <row r="1" spans="2:8" ht="23.25" x14ac:dyDescent="0.35">
      <c r="B1" s="129" t="s">
        <v>68</v>
      </c>
      <c r="G1" s="465" t="s">
        <v>116</v>
      </c>
      <c r="H1" s="465"/>
    </row>
    <row r="3" spans="2:8" x14ac:dyDescent="0.2">
      <c r="B3" s="66" t="s">
        <v>1</v>
      </c>
      <c r="C3" s="66" t="s">
        <v>117</v>
      </c>
    </row>
    <row r="4" spans="2:8" x14ac:dyDescent="0.2">
      <c r="C4" s="66" t="s">
        <v>56</v>
      </c>
    </row>
    <row r="5" spans="2:8" ht="12" customHeight="1" x14ac:dyDescent="0.2"/>
    <row r="6" spans="2:8" s="50" customFormat="1" ht="13.5" thickBot="1" x14ac:dyDescent="0.25">
      <c r="B6" s="131"/>
      <c r="C6" s="131"/>
      <c r="E6" s="46"/>
      <c r="F6" s="46"/>
      <c r="G6" s="46"/>
      <c r="H6" s="220" t="s">
        <v>6</v>
      </c>
    </row>
    <row r="7" spans="2:8" s="50" customFormat="1" ht="39.75" thickTop="1" thickBot="1" x14ac:dyDescent="0.25">
      <c r="B7" s="82" t="s">
        <v>2</v>
      </c>
      <c r="C7" s="83" t="s">
        <v>3</v>
      </c>
      <c r="D7" s="84" t="s">
        <v>4</v>
      </c>
      <c r="E7" s="85" t="s">
        <v>444</v>
      </c>
      <c r="F7" s="1" t="s">
        <v>721</v>
      </c>
      <c r="G7" s="85" t="s">
        <v>445</v>
      </c>
      <c r="H7" s="36" t="s">
        <v>5</v>
      </c>
    </row>
    <row r="8" spans="2:8" s="91" customFormat="1" ht="12.75" thickTop="1" thickBot="1" x14ac:dyDescent="0.25">
      <c r="B8" s="86">
        <v>1</v>
      </c>
      <c r="C8" s="87">
        <v>2</v>
      </c>
      <c r="D8" s="87">
        <v>3</v>
      </c>
      <c r="E8" s="88">
        <v>4</v>
      </c>
      <c r="F8" s="88">
        <v>5</v>
      </c>
      <c r="G8" s="88">
        <v>6</v>
      </c>
      <c r="H8" s="89" t="s">
        <v>442</v>
      </c>
    </row>
    <row r="9" spans="2:8" ht="15" thickTop="1" x14ac:dyDescent="0.2">
      <c r="B9" s="107">
        <v>4339</v>
      </c>
      <c r="C9" s="108">
        <v>51</v>
      </c>
      <c r="D9" s="112" t="s">
        <v>7</v>
      </c>
      <c r="E9" s="32">
        <v>1015</v>
      </c>
      <c r="F9" s="32">
        <v>1052</v>
      </c>
      <c r="G9" s="32">
        <f>SUM(G18)</f>
        <v>1170</v>
      </c>
      <c r="H9" s="44">
        <f>G9/E9*100</f>
        <v>115.27093596059113</v>
      </c>
    </row>
    <row r="10" spans="2:8" x14ac:dyDescent="0.2">
      <c r="B10" s="107">
        <v>4349</v>
      </c>
      <c r="C10" s="108">
        <v>51</v>
      </c>
      <c r="D10" s="112" t="s">
        <v>7</v>
      </c>
      <c r="E10" s="32">
        <v>280</v>
      </c>
      <c r="F10" s="32">
        <v>243</v>
      </c>
      <c r="G10" s="32">
        <f>SUM(G69)</f>
        <v>240</v>
      </c>
      <c r="H10" s="44">
        <f>G10/E10*100</f>
        <v>85.714285714285708</v>
      </c>
    </row>
    <row r="11" spans="2:8" x14ac:dyDescent="0.2">
      <c r="B11" s="107">
        <v>4399</v>
      </c>
      <c r="C11" s="108">
        <v>51</v>
      </c>
      <c r="D11" s="112" t="s">
        <v>7</v>
      </c>
      <c r="E11" s="32">
        <v>672</v>
      </c>
      <c r="F11" s="32">
        <v>672</v>
      </c>
      <c r="G11" s="32">
        <f>SUM(G104)</f>
        <v>3250</v>
      </c>
      <c r="H11" s="44">
        <f>G11/E11*100</f>
        <v>483.63095238095235</v>
      </c>
    </row>
    <row r="12" spans="2:8" x14ac:dyDescent="0.2">
      <c r="B12" s="107">
        <v>4399</v>
      </c>
      <c r="C12" s="108">
        <v>52</v>
      </c>
      <c r="D12" s="112" t="s">
        <v>720</v>
      </c>
      <c r="E12" s="32"/>
      <c r="F12" s="32"/>
      <c r="G12" s="32">
        <f>SUM(G168)</f>
        <v>1523</v>
      </c>
      <c r="H12" s="44"/>
    </row>
    <row r="13" spans="2:8" ht="15" thickBot="1" x14ac:dyDescent="0.25">
      <c r="B13" s="107">
        <v>6172</v>
      </c>
      <c r="C13" s="108">
        <v>51</v>
      </c>
      <c r="D13" s="112" t="s">
        <v>7</v>
      </c>
      <c r="E13" s="32">
        <v>22</v>
      </c>
      <c r="F13" s="32">
        <v>22</v>
      </c>
      <c r="G13" s="32">
        <f>SUM(G174)</f>
        <v>22</v>
      </c>
      <c r="H13" s="44">
        <f>G13/E13*100</f>
        <v>100</v>
      </c>
    </row>
    <row r="14" spans="2:8" s="117" customFormat="1" ht="16.5" thickTop="1" thickBot="1" x14ac:dyDescent="0.3">
      <c r="B14" s="432" t="s">
        <v>8</v>
      </c>
      <c r="C14" s="433"/>
      <c r="D14" s="434"/>
      <c r="E14" s="115">
        <f>SUM(E9:E13)</f>
        <v>1989</v>
      </c>
      <c r="F14" s="115">
        <f>SUM(F9:F13)</f>
        <v>1989</v>
      </c>
      <c r="G14" s="115">
        <f>SUM(G9:G13)</f>
        <v>6205</v>
      </c>
      <c r="H14" s="51">
        <f>G14/E14*100</f>
        <v>311.96581196581195</v>
      </c>
    </row>
    <row r="15" spans="2:8" ht="5.0999999999999996" customHeight="1" thickTop="1" x14ac:dyDescent="0.2">
      <c r="B15" s="47"/>
      <c r="C15" s="47"/>
      <c r="E15" s="47"/>
      <c r="F15" s="47"/>
      <c r="G15" s="47"/>
    </row>
    <row r="16" spans="2:8" ht="12" customHeight="1" x14ac:dyDescent="0.2">
      <c r="B16" s="48"/>
      <c r="C16" s="48"/>
      <c r="D16" s="48"/>
      <c r="E16" s="48"/>
      <c r="F16" s="48"/>
      <c r="G16" s="48"/>
      <c r="H16" s="48"/>
    </row>
    <row r="17" spans="1:9" ht="15" x14ac:dyDescent="0.25">
      <c r="B17" s="54" t="s">
        <v>10</v>
      </c>
    </row>
    <row r="18" spans="1:9" ht="17.25" customHeight="1" thickBot="1" x14ac:dyDescent="0.3">
      <c r="B18" s="55" t="s">
        <v>118</v>
      </c>
      <c r="C18" s="56"/>
      <c r="D18" s="57"/>
      <c r="E18" s="58"/>
      <c r="F18" s="58"/>
      <c r="G18" s="459">
        <f>SUM(G19)</f>
        <v>1170</v>
      </c>
      <c r="H18" s="459"/>
      <c r="I18" s="2"/>
    </row>
    <row r="19" spans="1:9" ht="15.75" thickTop="1" x14ac:dyDescent="0.25">
      <c r="A19" s="47">
        <v>5169</v>
      </c>
      <c r="B19" s="52" t="s">
        <v>16</v>
      </c>
      <c r="G19" s="528">
        <f>SUM(G20,G31,G39,G47,G60)</f>
        <v>1170</v>
      </c>
      <c r="H19" s="528"/>
    </row>
    <row r="20" spans="1:9" ht="15" customHeight="1" x14ac:dyDescent="0.2">
      <c r="B20" s="74" t="s">
        <v>193</v>
      </c>
      <c r="G20" s="490">
        <f>700+110</f>
        <v>810</v>
      </c>
      <c r="H20" s="490"/>
    </row>
    <row r="21" spans="1:9" ht="14.25" customHeight="1" x14ac:dyDescent="0.2">
      <c r="B21" s="420" t="s">
        <v>541</v>
      </c>
      <c r="C21" s="420"/>
      <c r="D21" s="420"/>
      <c r="E21" s="420"/>
      <c r="F21" s="420"/>
      <c r="G21" s="420"/>
      <c r="H21" s="420"/>
    </row>
    <row r="22" spans="1:9" ht="14.25" customHeight="1" x14ac:dyDescent="0.2">
      <c r="B22" s="420"/>
      <c r="C22" s="420"/>
      <c r="D22" s="420"/>
      <c r="E22" s="420"/>
      <c r="F22" s="420"/>
      <c r="G22" s="420"/>
      <c r="H22" s="420"/>
    </row>
    <row r="23" spans="1:9" ht="14.25" customHeight="1" x14ac:dyDescent="0.2">
      <c r="B23" s="420"/>
      <c r="C23" s="420"/>
      <c r="D23" s="420"/>
      <c r="E23" s="420"/>
      <c r="F23" s="420"/>
      <c r="G23" s="420"/>
      <c r="H23" s="420"/>
    </row>
    <row r="24" spans="1:9" ht="14.25" customHeight="1" x14ac:dyDescent="0.2">
      <c r="B24" s="420"/>
      <c r="C24" s="420"/>
      <c r="D24" s="420"/>
      <c r="E24" s="420"/>
      <c r="F24" s="420"/>
      <c r="G24" s="420"/>
      <c r="H24" s="420"/>
    </row>
    <row r="25" spans="1:9" ht="14.25" customHeight="1" x14ac:dyDescent="0.2">
      <c r="B25" s="420"/>
      <c r="C25" s="420"/>
      <c r="D25" s="420"/>
      <c r="E25" s="420"/>
      <c r="F25" s="420"/>
      <c r="G25" s="420"/>
      <c r="H25" s="420"/>
    </row>
    <row r="26" spans="1:9" ht="14.25" customHeight="1" x14ac:dyDescent="0.2">
      <c r="B26" s="420"/>
      <c r="C26" s="420"/>
      <c r="D26" s="420"/>
      <c r="E26" s="420"/>
      <c r="F26" s="420"/>
      <c r="G26" s="420"/>
      <c r="H26" s="420"/>
    </row>
    <row r="27" spans="1:9" ht="14.25" customHeight="1" x14ac:dyDescent="0.2">
      <c r="B27" s="420"/>
      <c r="C27" s="420"/>
      <c r="D27" s="420"/>
      <c r="E27" s="420"/>
      <c r="F27" s="420"/>
      <c r="G27" s="420"/>
      <c r="H27" s="420"/>
    </row>
    <row r="28" spans="1:9" ht="15" customHeight="1" x14ac:dyDescent="0.2">
      <c r="B28" s="420"/>
      <c r="C28" s="420"/>
      <c r="D28" s="420"/>
      <c r="E28" s="420"/>
      <c r="F28" s="420"/>
      <c r="G28" s="420"/>
      <c r="H28" s="420"/>
    </row>
    <row r="29" spans="1:9" ht="17.25" customHeight="1" x14ac:dyDescent="0.2">
      <c r="B29" s="420"/>
      <c r="C29" s="420"/>
      <c r="D29" s="420"/>
      <c r="E29" s="420"/>
      <c r="F29" s="420"/>
      <c r="G29" s="420"/>
      <c r="H29" s="420"/>
    </row>
    <row r="30" spans="1:9" ht="15" customHeight="1" x14ac:dyDescent="0.25">
      <c r="B30" s="52"/>
      <c r="G30" s="67"/>
      <c r="H30" s="68"/>
    </row>
    <row r="31" spans="1:9" ht="15" customHeight="1" x14ac:dyDescent="0.2">
      <c r="B31" s="74" t="s">
        <v>194</v>
      </c>
      <c r="G31" s="490">
        <v>10</v>
      </c>
      <c r="H31" s="490"/>
    </row>
    <row r="32" spans="1:9" ht="15" customHeight="1" x14ac:dyDescent="0.2">
      <c r="B32" s="420" t="s">
        <v>542</v>
      </c>
      <c r="C32" s="420"/>
      <c r="D32" s="420"/>
      <c r="E32" s="420"/>
      <c r="F32" s="420"/>
      <c r="G32" s="420"/>
      <c r="H32" s="420"/>
    </row>
    <row r="33" spans="2:8" ht="15" customHeight="1" x14ac:dyDescent="0.2">
      <c r="B33" s="420"/>
      <c r="C33" s="420"/>
      <c r="D33" s="420"/>
      <c r="E33" s="420"/>
      <c r="F33" s="420"/>
      <c r="G33" s="420"/>
      <c r="H33" s="420"/>
    </row>
    <row r="34" spans="2:8" ht="12.75" customHeight="1" x14ac:dyDescent="0.2">
      <c r="B34" s="420"/>
      <c r="C34" s="420"/>
      <c r="D34" s="420"/>
      <c r="E34" s="420"/>
      <c r="F34" s="420"/>
      <c r="G34" s="420"/>
      <c r="H34" s="420"/>
    </row>
    <row r="35" spans="2:8" ht="15" customHeight="1" x14ac:dyDescent="0.2">
      <c r="B35" s="420"/>
      <c r="C35" s="420"/>
      <c r="D35" s="420"/>
      <c r="E35" s="420"/>
      <c r="F35" s="420"/>
      <c r="G35" s="420"/>
      <c r="H35" s="420"/>
    </row>
    <row r="36" spans="2:8" ht="15" customHeight="1" x14ac:dyDescent="0.2">
      <c r="B36" s="420"/>
      <c r="C36" s="420"/>
      <c r="D36" s="420"/>
      <c r="E36" s="420"/>
      <c r="F36" s="420"/>
      <c r="G36" s="420"/>
      <c r="H36" s="420"/>
    </row>
    <row r="37" spans="2:8" ht="27.75" customHeight="1" x14ac:dyDescent="0.2">
      <c r="B37" s="420"/>
      <c r="C37" s="420"/>
      <c r="D37" s="420"/>
      <c r="E37" s="420"/>
      <c r="F37" s="420"/>
      <c r="G37" s="420"/>
      <c r="H37" s="420"/>
    </row>
    <row r="38" spans="2:8" ht="15.75" customHeight="1" x14ac:dyDescent="0.25">
      <c r="B38" s="75"/>
      <c r="C38" s="75"/>
      <c r="D38" s="75"/>
      <c r="E38" s="75"/>
      <c r="F38" s="75"/>
      <c r="G38" s="75"/>
      <c r="H38" s="75"/>
    </row>
    <row r="39" spans="2:8" ht="15" customHeight="1" x14ac:dyDescent="0.2">
      <c r="B39" s="74" t="s">
        <v>195</v>
      </c>
      <c r="G39" s="490">
        <v>150</v>
      </c>
      <c r="H39" s="490"/>
    </row>
    <row r="40" spans="2:8" ht="15" customHeight="1" x14ac:dyDescent="0.2">
      <c r="B40" s="456" t="s">
        <v>776</v>
      </c>
      <c r="C40" s="456"/>
      <c r="D40" s="456"/>
      <c r="E40" s="456"/>
      <c r="F40" s="456"/>
      <c r="G40" s="456"/>
      <c r="H40" s="456"/>
    </row>
    <row r="41" spans="2:8" ht="15" customHeight="1" x14ac:dyDescent="0.2">
      <c r="B41" s="456"/>
      <c r="C41" s="456"/>
      <c r="D41" s="456"/>
      <c r="E41" s="456"/>
      <c r="F41" s="456"/>
      <c r="G41" s="456"/>
      <c r="H41" s="456"/>
    </row>
    <row r="42" spans="2:8" ht="15" customHeight="1" x14ac:dyDescent="0.2">
      <c r="B42" s="456"/>
      <c r="C42" s="456"/>
      <c r="D42" s="456"/>
      <c r="E42" s="456"/>
      <c r="F42" s="456"/>
      <c r="G42" s="456"/>
      <c r="H42" s="456"/>
    </row>
    <row r="43" spans="2:8" ht="15" customHeight="1" x14ac:dyDescent="0.2">
      <c r="B43" s="456"/>
      <c r="C43" s="456"/>
      <c r="D43" s="456"/>
      <c r="E43" s="456"/>
      <c r="F43" s="456"/>
      <c r="G43" s="456"/>
      <c r="H43" s="456"/>
    </row>
    <row r="44" spans="2:8" ht="24.75" customHeight="1" x14ac:dyDescent="0.2">
      <c r="B44" s="456"/>
      <c r="C44" s="456"/>
      <c r="D44" s="456"/>
      <c r="E44" s="456"/>
      <c r="F44" s="456"/>
      <c r="G44" s="456"/>
      <c r="H44" s="456"/>
    </row>
    <row r="45" spans="2:8" ht="18.75" customHeight="1" x14ac:dyDescent="0.2">
      <c r="B45" s="456"/>
      <c r="C45" s="456"/>
      <c r="D45" s="456"/>
      <c r="E45" s="456"/>
      <c r="F45" s="456"/>
      <c r="G45" s="456"/>
      <c r="H45" s="456"/>
    </row>
    <row r="46" spans="2:8" ht="15.75" customHeight="1" x14ac:dyDescent="0.2">
      <c r="B46" s="184"/>
      <c r="C46" s="184"/>
      <c r="D46" s="184"/>
      <c r="E46" s="184"/>
      <c r="F46" s="184"/>
      <c r="G46" s="184"/>
      <c r="H46" s="184"/>
    </row>
    <row r="47" spans="2:8" ht="15" customHeight="1" x14ac:dyDescent="0.2">
      <c r="B47" s="186" t="s">
        <v>388</v>
      </c>
      <c r="G47" s="490">
        <v>150</v>
      </c>
      <c r="H47" s="490"/>
    </row>
    <row r="48" spans="2:8" ht="12.75" customHeight="1" x14ac:dyDescent="0.2">
      <c r="B48" s="456" t="s">
        <v>755</v>
      </c>
      <c r="C48" s="456"/>
      <c r="D48" s="456"/>
      <c r="E48" s="456"/>
      <c r="F48" s="456"/>
      <c r="G48" s="456"/>
      <c r="H48" s="456"/>
    </row>
    <row r="49" spans="2:8" ht="12.75" customHeight="1" x14ac:dyDescent="0.2">
      <c r="B49" s="456"/>
      <c r="C49" s="456"/>
      <c r="D49" s="456"/>
      <c r="E49" s="456"/>
      <c r="F49" s="456"/>
      <c r="G49" s="456"/>
      <c r="H49" s="456"/>
    </row>
    <row r="50" spans="2:8" ht="12.75" customHeight="1" x14ac:dyDescent="0.2">
      <c r="B50" s="456"/>
      <c r="C50" s="456"/>
      <c r="D50" s="456"/>
      <c r="E50" s="456"/>
      <c r="F50" s="456"/>
      <c r="G50" s="456"/>
      <c r="H50" s="456"/>
    </row>
    <row r="51" spans="2:8" ht="12.75" customHeight="1" x14ac:dyDescent="0.2">
      <c r="B51" s="456"/>
      <c r="C51" s="456"/>
      <c r="D51" s="456"/>
      <c r="E51" s="456"/>
      <c r="F51" s="456"/>
      <c r="G51" s="456"/>
      <c r="H51" s="456"/>
    </row>
    <row r="52" spans="2:8" ht="15.75" customHeight="1" x14ac:dyDescent="0.2">
      <c r="B52" s="456"/>
      <c r="C52" s="456"/>
      <c r="D52" s="456"/>
      <c r="E52" s="456"/>
      <c r="F52" s="456"/>
      <c r="G52" s="456"/>
      <c r="H52" s="456"/>
    </row>
    <row r="53" spans="2:8" ht="15.75" customHeight="1" x14ac:dyDescent="0.2">
      <c r="B53" s="456"/>
      <c r="C53" s="456"/>
      <c r="D53" s="456"/>
      <c r="E53" s="456"/>
      <c r="F53" s="456"/>
      <c r="G53" s="456"/>
      <c r="H53" s="456"/>
    </row>
    <row r="54" spans="2:8" ht="15.75" customHeight="1" x14ac:dyDescent="0.2">
      <c r="B54" s="456"/>
      <c r="C54" s="456"/>
      <c r="D54" s="456"/>
      <c r="E54" s="456"/>
      <c r="F54" s="456"/>
      <c r="G54" s="456"/>
      <c r="H54" s="456"/>
    </row>
    <row r="55" spans="2:8" ht="15.75" customHeight="1" x14ac:dyDescent="0.2">
      <c r="B55" s="456"/>
      <c r="C55" s="456"/>
      <c r="D55" s="456"/>
      <c r="E55" s="456"/>
      <c r="F55" s="456"/>
      <c r="G55" s="456"/>
      <c r="H55" s="456"/>
    </row>
    <row r="56" spans="2:8" ht="15.75" customHeight="1" x14ac:dyDescent="0.2">
      <c r="B56" s="456"/>
      <c r="C56" s="456"/>
      <c r="D56" s="456"/>
      <c r="E56" s="456"/>
      <c r="F56" s="456"/>
      <c r="G56" s="456"/>
      <c r="H56" s="456"/>
    </row>
    <row r="57" spans="2:8" ht="15.75" customHeight="1" x14ac:dyDescent="0.2">
      <c r="B57" s="456"/>
      <c r="C57" s="456"/>
      <c r="D57" s="456"/>
      <c r="E57" s="456"/>
      <c r="F57" s="456"/>
      <c r="G57" s="456"/>
      <c r="H57" s="456"/>
    </row>
    <row r="58" spans="2:8" ht="14.25" customHeight="1" x14ac:dyDescent="0.2">
      <c r="B58" s="456"/>
      <c r="C58" s="456"/>
      <c r="D58" s="456"/>
      <c r="E58" s="456"/>
      <c r="F58" s="456"/>
      <c r="G58" s="456"/>
      <c r="H58" s="456"/>
    </row>
    <row r="59" spans="2:8" ht="14.25" customHeight="1" x14ac:dyDescent="0.2">
      <c r="B59" s="305"/>
      <c r="C59" s="305"/>
      <c r="D59" s="305"/>
      <c r="E59" s="305"/>
      <c r="F59" s="305"/>
      <c r="G59" s="305"/>
      <c r="H59" s="305"/>
    </row>
    <row r="60" spans="2:8" ht="14.25" customHeight="1" x14ac:dyDescent="0.2">
      <c r="B60" s="316" t="s">
        <v>543</v>
      </c>
      <c r="G60" s="490">
        <v>50</v>
      </c>
      <c r="H60" s="490"/>
    </row>
    <row r="61" spans="2:8" ht="14.25" customHeight="1" x14ac:dyDescent="0.2">
      <c r="B61" s="456" t="s">
        <v>756</v>
      </c>
      <c r="C61" s="456"/>
      <c r="D61" s="456"/>
      <c r="E61" s="456"/>
      <c r="F61" s="456"/>
      <c r="G61" s="456"/>
      <c r="H61" s="456"/>
    </row>
    <row r="62" spans="2:8" ht="14.25" customHeight="1" x14ac:dyDescent="0.2">
      <c r="B62" s="456"/>
      <c r="C62" s="456"/>
      <c r="D62" s="456"/>
      <c r="E62" s="456"/>
      <c r="F62" s="456"/>
      <c r="G62" s="456"/>
      <c r="H62" s="456"/>
    </row>
    <row r="63" spans="2:8" ht="14.25" customHeight="1" x14ac:dyDescent="0.2">
      <c r="B63" s="456"/>
      <c r="C63" s="456"/>
      <c r="D63" s="456"/>
      <c r="E63" s="456"/>
      <c r="F63" s="456"/>
      <c r="G63" s="456"/>
      <c r="H63" s="456"/>
    </row>
    <row r="64" spans="2:8" ht="14.25" customHeight="1" x14ac:dyDescent="0.2">
      <c r="B64" s="456"/>
      <c r="C64" s="456"/>
      <c r="D64" s="456"/>
      <c r="E64" s="456"/>
      <c r="F64" s="456"/>
      <c r="G64" s="456"/>
      <c r="H64" s="456"/>
    </row>
    <row r="65" spans="1:9" ht="14.25" customHeight="1" x14ac:dyDescent="0.2">
      <c r="B65" s="456"/>
      <c r="C65" s="456"/>
      <c r="D65" s="456"/>
      <c r="E65" s="456"/>
      <c r="F65" s="456"/>
      <c r="G65" s="456"/>
      <c r="H65" s="456"/>
    </row>
    <row r="66" spans="1:9" ht="14.25" customHeight="1" x14ac:dyDescent="0.2">
      <c r="B66" s="456"/>
      <c r="C66" s="456"/>
      <c r="D66" s="456"/>
      <c r="E66" s="456"/>
      <c r="F66" s="456"/>
      <c r="G66" s="456"/>
      <c r="H66" s="456"/>
    </row>
    <row r="67" spans="1:9" ht="14.25" customHeight="1" x14ac:dyDescent="0.2">
      <c r="B67" s="456"/>
      <c r="C67" s="456"/>
      <c r="D67" s="456"/>
      <c r="E67" s="456"/>
      <c r="F67" s="456"/>
      <c r="G67" s="456"/>
      <c r="H67" s="456"/>
    </row>
    <row r="68" spans="1:9" ht="15.75" customHeight="1" x14ac:dyDescent="0.25">
      <c r="B68" s="185"/>
      <c r="C68" s="185"/>
      <c r="D68" s="185"/>
      <c r="E68" s="185"/>
      <c r="F68" s="185"/>
      <c r="G68" s="185"/>
      <c r="H68" s="185"/>
    </row>
    <row r="69" spans="1:9" ht="15.75" customHeight="1" thickBot="1" x14ac:dyDescent="0.3">
      <c r="B69" s="55" t="s">
        <v>119</v>
      </c>
      <c r="C69" s="56"/>
      <c r="D69" s="57"/>
      <c r="E69" s="58"/>
      <c r="F69" s="58"/>
      <c r="G69" s="459">
        <f>SUM(G70)</f>
        <v>240</v>
      </c>
      <c r="H69" s="459"/>
      <c r="I69" s="2"/>
    </row>
    <row r="70" spans="1:9" ht="15.75" customHeight="1" thickTop="1" x14ac:dyDescent="0.25">
      <c r="A70" s="47">
        <v>5169</v>
      </c>
      <c r="B70" s="52" t="s">
        <v>16</v>
      </c>
      <c r="G70" s="528">
        <f>SUM(G71,G78,G86,G95)</f>
        <v>240</v>
      </c>
      <c r="H70" s="528"/>
    </row>
    <row r="71" spans="1:9" ht="15" customHeight="1" x14ac:dyDescent="0.2">
      <c r="B71" s="74" t="s">
        <v>235</v>
      </c>
      <c r="G71" s="490">
        <v>100</v>
      </c>
      <c r="H71" s="490"/>
    </row>
    <row r="72" spans="1:9" ht="14.25" customHeight="1" x14ac:dyDescent="0.2">
      <c r="B72" s="456" t="s">
        <v>544</v>
      </c>
      <c r="C72" s="456"/>
      <c r="D72" s="456"/>
      <c r="E72" s="456"/>
      <c r="F72" s="456"/>
      <c r="G72" s="456"/>
      <c r="H72" s="456"/>
    </row>
    <row r="73" spans="1:9" x14ac:dyDescent="0.2">
      <c r="B73" s="456"/>
      <c r="C73" s="456"/>
      <c r="D73" s="456"/>
      <c r="E73" s="456"/>
      <c r="F73" s="456"/>
      <c r="G73" s="456"/>
      <c r="H73" s="456"/>
    </row>
    <row r="74" spans="1:9" x14ac:dyDescent="0.2">
      <c r="B74" s="456"/>
      <c r="C74" s="456"/>
      <c r="D74" s="456"/>
      <c r="E74" s="456"/>
      <c r="F74" s="456"/>
      <c r="G74" s="456"/>
      <c r="H74" s="456"/>
    </row>
    <row r="75" spans="1:9" ht="27.75" customHeight="1" x14ac:dyDescent="0.2">
      <c r="B75" s="456"/>
      <c r="C75" s="456"/>
      <c r="D75" s="456"/>
      <c r="E75" s="456"/>
      <c r="F75" s="456"/>
      <c r="G75" s="456"/>
      <c r="H75" s="456"/>
    </row>
    <row r="76" spans="1:9" ht="15.75" customHeight="1" x14ac:dyDescent="0.2">
      <c r="B76" s="222"/>
      <c r="C76" s="222"/>
      <c r="D76" s="222"/>
      <c r="E76" s="222"/>
      <c r="F76" s="222"/>
      <c r="G76" s="222"/>
      <c r="H76" s="222"/>
    </row>
    <row r="77" spans="1:9" ht="15" customHeight="1" x14ac:dyDescent="0.25">
      <c r="B77" s="451" t="s">
        <v>147</v>
      </c>
      <c r="C77" s="451"/>
      <c r="D77" s="451"/>
      <c r="E77" s="451"/>
      <c r="F77" s="451"/>
      <c r="G77" s="67"/>
      <c r="H77" s="68"/>
    </row>
    <row r="78" spans="1:9" x14ac:dyDescent="0.2">
      <c r="B78" s="451"/>
      <c r="C78" s="451"/>
      <c r="D78" s="451"/>
      <c r="E78" s="451"/>
      <c r="F78" s="451"/>
      <c r="G78" s="490">
        <v>50</v>
      </c>
      <c r="H78" s="490"/>
    </row>
    <row r="79" spans="1:9" ht="14.25" customHeight="1" x14ac:dyDescent="0.2">
      <c r="B79" s="456" t="s">
        <v>545</v>
      </c>
      <c r="C79" s="456"/>
      <c r="D79" s="456"/>
      <c r="E79" s="456"/>
      <c r="F79" s="456"/>
      <c r="G79" s="456"/>
      <c r="H79" s="456"/>
    </row>
    <row r="80" spans="1:9" ht="14.25" customHeight="1" x14ac:dyDescent="0.2">
      <c r="B80" s="456"/>
      <c r="C80" s="456"/>
      <c r="D80" s="456"/>
      <c r="E80" s="456"/>
      <c r="F80" s="456"/>
      <c r="G80" s="456"/>
      <c r="H80" s="456"/>
    </row>
    <row r="81" spans="2:8" ht="15.75" customHeight="1" x14ac:dyDescent="0.2">
      <c r="B81" s="456"/>
      <c r="C81" s="456"/>
      <c r="D81" s="456"/>
      <c r="E81" s="456"/>
      <c r="F81" s="456"/>
      <c r="G81" s="456"/>
      <c r="H81" s="456"/>
    </row>
    <row r="82" spans="2:8" ht="15.75" customHeight="1" x14ac:dyDescent="0.2">
      <c r="B82" s="456"/>
      <c r="C82" s="456"/>
      <c r="D82" s="456"/>
      <c r="E82" s="456"/>
      <c r="F82" s="456"/>
      <c r="G82" s="456"/>
      <c r="H82" s="456"/>
    </row>
    <row r="83" spans="2:8" ht="15.75" customHeight="1" x14ac:dyDescent="0.2">
      <c r="B83" s="456"/>
      <c r="C83" s="456"/>
      <c r="D83" s="456"/>
      <c r="E83" s="456"/>
      <c r="F83" s="456"/>
      <c r="G83" s="456"/>
      <c r="H83" s="456"/>
    </row>
    <row r="84" spans="2:8" ht="12" customHeight="1" x14ac:dyDescent="0.2">
      <c r="B84" s="456"/>
      <c r="C84" s="456"/>
      <c r="D84" s="456"/>
      <c r="E84" s="456"/>
      <c r="F84" s="456"/>
      <c r="G84" s="456"/>
      <c r="H84" s="456"/>
    </row>
    <row r="85" spans="2:8" ht="15.75" customHeight="1" x14ac:dyDescent="0.25">
      <c r="B85" s="52"/>
      <c r="G85" s="67"/>
      <c r="H85" s="68"/>
    </row>
    <row r="86" spans="2:8" ht="15.75" customHeight="1" x14ac:dyDescent="0.2">
      <c r="B86" s="74" t="s">
        <v>546</v>
      </c>
      <c r="G86" s="490">
        <v>60</v>
      </c>
      <c r="H86" s="490"/>
    </row>
    <row r="87" spans="2:8" ht="15.75" customHeight="1" x14ac:dyDescent="0.2">
      <c r="B87" s="456" t="s">
        <v>547</v>
      </c>
      <c r="C87" s="456"/>
      <c r="D87" s="456"/>
      <c r="E87" s="456"/>
      <c r="F87" s="456"/>
      <c r="G87" s="456"/>
      <c r="H87" s="456"/>
    </row>
    <row r="88" spans="2:8" ht="15.75" customHeight="1" x14ac:dyDescent="0.2">
      <c r="B88" s="456"/>
      <c r="C88" s="456"/>
      <c r="D88" s="456"/>
      <c r="E88" s="456"/>
      <c r="F88" s="456"/>
      <c r="G88" s="456"/>
      <c r="H88" s="456"/>
    </row>
    <row r="89" spans="2:8" ht="15.75" customHeight="1" x14ac:dyDescent="0.2">
      <c r="B89" s="456"/>
      <c r="C89" s="456"/>
      <c r="D89" s="456"/>
      <c r="E89" s="456"/>
      <c r="F89" s="456"/>
      <c r="G89" s="456"/>
      <c r="H89" s="456"/>
    </row>
    <row r="90" spans="2:8" ht="15.75" customHeight="1" x14ac:dyDescent="0.2">
      <c r="B90" s="456"/>
      <c r="C90" s="456"/>
      <c r="D90" s="456"/>
      <c r="E90" s="456"/>
      <c r="F90" s="456"/>
      <c r="G90" s="456"/>
      <c r="H90" s="456"/>
    </row>
    <row r="91" spans="2:8" ht="15.75" customHeight="1" x14ac:dyDescent="0.2">
      <c r="B91" s="456"/>
      <c r="C91" s="456"/>
      <c r="D91" s="456"/>
      <c r="E91" s="456"/>
      <c r="F91" s="456"/>
      <c r="G91" s="456"/>
      <c r="H91" s="456"/>
    </row>
    <row r="92" spans="2:8" ht="15.75" customHeight="1" x14ac:dyDescent="0.2">
      <c r="B92" s="456"/>
      <c r="C92" s="456"/>
      <c r="D92" s="456"/>
      <c r="E92" s="456"/>
      <c r="F92" s="456"/>
      <c r="G92" s="456"/>
      <c r="H92" s="456"/>
    </row>
    <row r="93" spans="2:8" ht="34.5" customHeight="1" x14ac:dyDescent="0.2">
      <c r="B93" s="456"/>
      <c r="C93" s="456"/>
      <c r="D93" s="456"/>
      <c r="E93" s="456"/>
      <c r="F93" s="456"/>
      <c r="G93" s="456"/>
      <c r="H93" s="456"/>
    </row>
    <row r="94" spans="2:8" ht="15.75" customHeight="1" x14ac:dyDescent="0.2">
      <c r="B94" s="252"/>
      <c r="C94" s="252"/>
      <c r="D94" s="252"/>
      <c r="E94" s="252"/>
      <c r="F94" s="252"/>
      <c r="G94" s="252"/>
      <c r="H94" s="252"/>
    </row>
    <row r="95" spans="2:8" ht="15.75" customHeight="1" x14ac:dyDescent="0.2">
      <c r="B95" s="530" t="s">
        <v>548</v>
      </c>
      <c r="C95" s="530"/>
      <c r="D95" s="530"/>
      <c r="E95" s="530"/>
      <c r="F95" s="530"/>
      <c r="G95" s="490">
        <v>30</v>
      </c>
      <c r="H95" s="490"/>
    </row>
    <row r="96" spans="2:8" ht="15.75" customHeight="1" x14ac:dyDescent="0.2">
      <c r="B96" s="456" t="s">
        <v>549</v>
      </c>
      <c r="C96" s="456"/>
      <c r="D96" s="456"/>
      <c r="E96" s="456"/>
      <c r="F96" s="456"/>
      <c r="G96" s="456"/>
      <c r="H96" s="456"/>
    </row>
    <row r="97" spans="1:9" ht="15" customHeight="1" x14ac:dyDescent="0.2">
      <c r="B97" s="456"/>
      <c r="C97" s="456"/>
      <c r="D97" s="456"/>
      <c r="E97" s="456"/>
      <c r="F97" s="456"/>
      <c r="G97" s="456"/>
      <c r="H97" s="456"/>
    </row>
    <row r="98" spans="1:9" ht="15" customHeight="1" x14ac:dyDescent="0.2">
      <c r="B98" s="456"/>
      <c r="C98" s="456"/>
      <c r="D98" s="456"/>
      <c r="E98" s="456"/>
      <c r="F98" s="456"/>
      <c r="G98" s="456"/>
      <c r="H98" s="456"/>
    </row>
    <row r="99" spans="1:9" ht="15" customHeight="1" x14ac:dyDescent="0.2">
      <c r="B99" s="456"/>
      <c r="C99" s="456"/>
      <c r="D99" s="456"/>
      <c r="E99" s="456"/>
      <c r="F99" s="456"/>
      <c r="G99" s="456"/>
      <c r="H99" s="456"/>
    </row>
    <row r="100" spans="1:9" ht="15" customHeight="1" x14ac:dyDescent="0.2">
      <c r="B100" s="456"/>
      <c r="C100" s="456"/>
      <c r="D100" s="456"/>
      <c r="E100" s="456"/>
      <c r="F100" s="456"/>
      <c r="G100" s="456"/>
      <c r="H100" s="456"/>
    </row>
    <row r="101" spans="1:9" ht="15" customHeight="1" x14ac:dyDescent="0.2">
      <c r="B101" s="456"/>
      <c r="C101" s="456"/>
      <c r="D101" s="456"/>
      <c r="E101" s="456"/>
      <c r="F101" s="456"/>
      <c r="G101" s="456"/>
      <c r="H101" s="456"/>
    </row>
    <row r="102" spans="1:9" ht="22.5" customHeight="1" x14ac:dyDescent="0.2">
      <c r="B102" s="456"/>
      <c r="C102" s="456"/>
      <c r="D102" s="456"/>
      <c r="E102" s="456"/>
      <c r="F102" s="456"/>
      <c r="G102" s="456"/>
      <c r="H102" s="456"/>
    </row>
    <row r="103" spans="1:9" ht="16.5" customHeight="1" x14ac:dyDescent="0.25">
      <c r="B103" s="52"/>
      <c r="G103" s="67"/>
      <c r="H103" s="68"/>
    </row>
    <row r="104" spans="1:9" ht="17.25" customHeight="1" thickBot="1" x14ac:dyDescent="0.3">
      <c r="B104" s="55" t="s">
        <v>120</v>
      </c>
      <c r="C104" s="56"/>
      <c r="D104" s="57"/>
      <c r="E104" s="58"/>
      <c r="F104" s="58"/>
      <c r="G104" s="459">
        <f>SUM(G105,G110,G126,G163)</f>
        <v>3250</v>
      </c>
      <c r="H104" s="459"/>
      <c r="I104" s="2"/>
    </row>
    <row r="105" spans="1:9" ht="15.75" thickTop="1" x14ac:dyDescent="0.25">
      <c r="A105" s="47">
        <v>5166</v>
      </c>
      <c r="B105" s="52" t="s">
        <v>14</v>
      </c>
      <c r="G105" s="528">
        <v>50</v>
      </c>
      <c r="H105" s="528"/>
    </row>
    <row r="106" spans="1:9" ht="15" customHeight="1" x14ac:dyDescent="0.25">
      <c r="B106" s="74" t="s">
        <v>197</v>
      </c>
      <c r="G106" s="67"/>
      <c r="H106" s="68"/>
    </row>
    <row r="107" spans="1:9" ht="15" customHeight="1" x14ac:dyDescent="0.2">
      <c r="B107" s="456" t="s">
        <v>196</v>
      </c>
      <c r="C107" s="456"/>
      <c r="D107" s="456"/>
      <c r="E107" s="456"/>
      <c r="F107" s="456"/>
      <c r="G107" s="456"/>
      <c r="H107" s="456"/>
    </row>
    <row r="108" spans="1:9" ht="15" customHeight="1" x14ac:dyDescent="0.2">
      <c r="B108" s="456"/>
      <c r="C108" s="456"/>
      <c r="D108" s="456"/>
      <c r="E108" s="456"/>
      <c r="F108" s="456"/>
      <c r="G108" s="456"/>
      <c r="H108" s="456"/>
    </row>
    <row r="109" spans="1:9" ht="15.75" customHeight="1" x14ac:dyDescent="0.25">
      <c r="B109" s="52"/>
      <c r="G109" s="67"/>
      <c r="H109" s="68"/>
    </row>
    <row r="110" spans="1:9" s="30" customFormat="1" ht="17.25" customHeight="1" x14ac:dyDescent="0.25">
      <c r="A110" s="30">
        <v>5168</v>
      </c>
      <c r="B110" s="28" t="s">
        <v>143</v>
      </c>
      <c r="C110" s="126"/>
      <c r="D110" s="124"/>
      <c r="E110" s="123"/>
      <c r="F110" s="123"/>
      <c r="G110" s="446">
        <f>SUM(G111,G122)</f>
        <v>2800</v>
      </c>
      <c r="H110" s="446"/>
      <c r="I110" s="39"/>
    </row>
    <row r="111" spans="1:9" s="30" customFormat="1" ht="15" customHeight="1" x14ac:dyDescent="0.2">
      <c r="B111" s="451" t="s">
        <v>706</v>
      </c>
      <c r="C111" s="451"/>
      <c r="D111" s="451"/>
      <c r="E111" s="451"/>
      <c r="F111" s="451"/>
      <c r="G111" s="490">
        <v>300</v>
      </c>
      <c r="H111" s="490"/>
      <c r="I111" s="39"/>
    </row>
    <row r="112" spans="1:9" s="30" customFormat="1" ht="30.75" customHeight="1" x14ac:dyDescent="0.2">
      <c r="B112" s="473" t="s">
        <v>550</v>
      </c>
      <c r="C112" s="473"/>
      <c r="D112" s="473"/>
      <c r="E112" s="473"/>
      <c r="F112" s="473"/>
      <c r="G112" s="473"/>
      <c r="H112" s="473"/>
      <c r="I112" s="39"/>
    </row>
    <row r="113" spans="1:9" s="30" customFormat="1" ht="17.25" customHeight="1" x14ac:dyDescent="0.2">
      <c r="B113" s="473"/>
      <c r="C113" s="473"/>
      <c r="D113" s="473"/>
      <c r="E113" s="473"/>
      <c r="F113" s="473"/>
      <c r="G113" s="473"/>
      <c r="H113" s="473"/>
      <c r="I113" s="39"/>
    </row>
    <row r="114" spans="1:9" s="30" customFormat="1" ht="17.25" customHeight="1" x14ac:dyDescent="0.2">
      <c r="B114" s="473"/>
      <c r="C114" s="473"/>
      <c r="D114" s="473"/>
      <c r="E114" s="473"/>
      <c r="F114" s="473"/>
      <c r="G114" s="473"/>
      <c r="H114" s="473"/>
      <c r="I114" s="39"/>
    </row>
    <row r="115" spans="1:9" s="30" customFormat="1" ht="17.25" customHeight="1" x14ac:dyDescent="0.2">
      <c r="B115" s="473"/>
      <c r="C115" s="473"/>
      <c r="D115" s="473"/>
      <c r="E115" s="473"/>
      <c r="F115" s="473"/>
      <c r="G115" s="473"/>
      <c r="H115" s="473"/>
      <c r="I115" s="39"/>
    </row>
    <row r="116" spans="1:9" s="30" customFormat="1" ht="17.25" customHeight="1" x14ac:dyDescent="0.2">
      <c r="B116" s="473"/>
      <c r="C116" s="473"/>
      <c r="D116" s="473"/>
      <c r="E116" s="473"/>
      <c r="F116" s="473"/>
      <c r="G116" s="473"/>
      <c r="H116" s="473"/>
      <c r="I116" s="39"/>
    </row>
    <row r="117" spans="1:9" s="30" customFormat="1" ht="17.25" customHeight="1" x14ac:dyDescent="0.2">
      <c r="B117" s="473"/>
      <c r="C117" s="473"/>
      <c r="D117" s="473"/>
      <c r="E117" s="473"/>
      <c r="F117" s="473"/>
      <c r="G117" s="473"/>
      <c r="H117" s="473"/>
      <c r="I117" s="39"/>
    </row>
    <row r="118" spans="1:9" s="30" customFormat="1" ht="17.25" customHeight="1" x14ac:dyDescent="0.2">
      <c r="B118" s="473"/>
      <c r="C118" s="473"/>
      <c r="D118" s="473"/>
      <c r="E118" s="473"/>
      <c r="F118" s="473"/>
      <c r="G118" s="473"/>
      <c r="H118" s="473"/>
      <c r="I118" s="39"/>
    </row>
    <row r="119" spans="1:9" s="30" customFormat="1" ht="17.25" customHeight="1" x14ac:dyDescent="0.2">
      <c r="B119" s="473"/>
      <c r="C119" s="473"/>
      <c r="D119" s="473"/>
      <c r="E119" s="473"/>
      <c r="F119" s="473"/>
      <c r="G119" s="473"/>
      <c r="H119" s="473"/>
      <c r="I119" s="39"/>
    </row>
    <row r="120" spans="1:9" s="30" customFormat="1" ht="78.75" customHeight="1" x14ac:dyDescent="0.2">
      <c r="B120" s="473"/>
      <c r="C120" s="473"/>
      <c r="D120" s="473"/>
      <c r="E120" s="473"/>
      <c r="F120" s="473"/>
      <c r="G120" s="473"/>
      <c r="H120" s="473"/>
      <c r="I120" s="39"/>
    </row>
    <row r="121" spans="1:9" s="30" customFormat="1" ht="15.75" customHeight="1" x14ac:dyDescent="0.25">
      <c r="B121" s="125"/>
      <c r="C121" s="126"/>
      <c r="D121" s="124"/>
      <c r="E121" s="123"/>
      <c r="F121" s="123"/>
      <c r="G121" s="127"/>
      <c r="H121" s="127"/>
      <c r="I121" s="39"/>
    </row>
    <row r="122" spans="1:9" s="30" customFormat="1" ht="15" customHeight="1" x14ac:dyDescent="0.2">
      <c r="B122" s="451" t="s">
        <v>707</v>
      </c>
      <c r="C122" s="451"/>
      <c r="D122" s="451"/>
      <c r="E122" s="451"/>
      <c r="F122" s="451"/>
      <c r="G122" s="490">
        <v>2500</v>
      </c>
      <c r="H122" s="490"/>
      <c r="I122" s="39"/>
    </row>
    <row r="123" spans="1:9" s="30" customFormat="1" ht="15.75" customHeight="1" x14ac:dyDescent="0.2">
      <c r="B123" s="529" t="s">
        <v>708</v>
      </c>
      <c r="C123" s="529"/>
      <c r="D123" s="529"/>
      <c r="E123" s="529"/>
      <c r="F123" s="529"/>
      <c r="G123" s="529"/>
      <c r="H123" s="529"/>
      <c r="I123" s="39"/>
    </row>
    <row r="124" spans="1:9" s="30" customFormat="1" ht="15.75" customHeight="1" x14ac:dyDescent="0.2">
      <c r="B124" s="529"/>
      <c r="C124" s="529"/>
      <c r="D124" s="529"/>
      <c r="E124" s="529"/>
      <c r="F124" s="529"/>
      <c r="G124" s="529"/>
      <c r="H124" s="529"/>
      <c r="I124" s="39"/>
    </row>
    <row r="125" spans="1:9" s="30" customFormat="1" ht="15.75" customHeight="1" x14ac:dyDescent="0.25">
      <c r="B125" s="125"/>
      <c r="C125" s="126"/>
      <c r="D125" s="124"/>
      <c r="E125" s="123"/>
      <c r="F125" s="123"/>
      <c r="G125" s="369"/>
      <c r="H125" s="369"/>
      <c r="I125" s="39"/>
    </row>
    <row r="126" spans="1:9" ht="15" x14ac:dyDescent="0.25">
      <c r="A126" s="47">
        <v>5169</v>
      </c>
      <c r="B126" s="52" t="s">
        <v>16</v>
      </c>
      <c r="G126" s="446">
        <f>SUM(G127,G137,G145,G152)</f>
        <v>300</v>
      </c>
      <c r="H126" s="446"/>
      <c r="I126" s="2"/>
    </row>
    <row r="127" spans="1:9" s="30" customFormat="1" ht="15" customHeight="1" x14ac:dyDescent="0.2">
      <c r="B127" s="118" t="s">
        <v>145</v>
      </c>
      <c r="C127" s="126"/>
      <c r="D127" s="124"/>
      <c r="E127" s="123"/>
      <c r="F127" s="123"/>
      <c r="G127" s="490">
        <f>60-40</f>
        <v>20</v>
      </c>
      <c r="H127" s="490"/>
      <c r="I127" s="39"/>
    </row>
    <row r="128" spans="1:9" ht="14.25" customHeight="1" x14ac:dyDescent="0.2">
      <c r="B128" s="456" t="s">
        <v>551</v>
      </c>
      <c r="C128" s="456"/>
      <c r="D128" s="456"/>
      <c r="E128" s="456"/>
      <c r="F128" s="456"/>
      <c r="G128" s="456"/>
      <c r="H128" s="456"/>
    </row>
    <row r="129" spans="2:9" ht="14.25" customHeight="1" x14ac:dyDescent="0.2">
      <c r="B129" s="456"/>
      <c r="C129" s="456"/>
      <c r="D129" s="456"/>
      <c r="E129" s="456"/>
      <c r="F129" s="456"/>
      <c r="G129" s="456"/>
      <c r="H129" s="456"/>
    </row>
    <row r="130" spans="2:9" ht="14.25" customHeight="1" x14ac:dyDescent="0.2">
      <c r="B130" s="456"/>
      <c r="C130" s="456"/>
      <c r="D130" s="456"/>
      <c r="E130" s="456"/>
      <c r="F130" s="456"/>
      <c r="G130" s="456"/>
      <c r="H130" s="456"/>
    </row>
    <row r="131" spans="2:9" ht="14.25" customHeight="1" x14ac:dyDescent="0.2">
      <c r="B131" s="456"/>
      <c r="C131" s="456"/>
      <c r="D131" s="456"/>
      <c r="E131" s="456"/>
      <c r="F131" s="456"/>
      <c r="G131" s="456"/>
      <c r="H131" s="456"/>
    </row>
    <row r="132" spans="2:9" ht="14.25" customHeight="1" x14ac:dyDescent="0.2">
      <c r="B132" s="456"/>
      <c r="C132" s="456"/>
      <c r="D132" s="456"/>
      <c r="E132" s="456"/>
      <c r="F132" s="456"/>
      <c r="G132" s="456"/>
      <c r="H132" s="456"/>
    </row>
    <row r="133" spans="2:9" ht="14.25" customHeight="1" x14ac:dyDescent="0.2">
      <c r="B133" s="456"/>
      <c r="C133" s="456"/>
      <c r="D133" s="456"/>
      <c r="E133" s="456"/>
      <c r="F133" s="456"/>
      <c r="G133" s="456"/>
      <c r="H133" s="456"/>
    </row>
    <row r="134" spans="2:9" ht="14.25" customHeight="1" x14ac:dyDescent="0.2">
      <c r="B134" s="456"/>
      <c r="C134" s="456"/>
      <c r="D134" s="456"/>
      <c r="E134" s="456"/>
      <c r="F134" s="456"/>
      <c r="G134" s="456"/>
      <c r="H134" s="456"/>
    </row>
    <row r="135" spans="2:9" ht="14.25" customHeight="1" x14ac:dyDescent="0.2">
      <c r="B135" s="456"/>
      <c r="C135" s="456"/>
      <c r="D135" s="456"/>
      <c r="E135" s="456"/>
      <c r="F135" s="456"/>
      <c r="G135" s="456"/>
      <c r="H135" s="456"/>
    </row>
    <row r="136" spans="2:9" ht="15.75" customHeight="1" x14ac:dyDescent="0.2">
      <c r="B136" s="69"/>
      <c r="C136" s="69"/>
      <c r="D136" s="69"/>
      <c r="E136" s="69"/>
      <c r="F136" s="69"/>
      <c r="G136" s="69"/>
      <c r="H136" s="69"/>
    </row>
    <row r="137" spans="2:9" s="30" customFormat="1" ht="29.25" customHeight="1" x14ac:dyDescent="0.2">
      <c r="B137" s="517" t="s">
        <v>198</v>
      </c>
      <c r="C137" s="517"/>
      <c r="D137" s="517"/>
      <c r="E137" s="517"/>
      <c r="F137" s="517"/>
      <c r="G137" s="490">
        <v>10</v>
      </c>
      <c r="H137" s="490"/>
      <c r="I137" s="39"/>
    </row>
    <row r="138" spans="2:9" ht="14.25" customHeight="1" x14ac:dyDescent="0.2">
      <c r="B138" s="456" t="s">
        <v>552</v>
      </c>
      <c r="C138" s="456"/>
      <c r="D138" s="456"/>
      <c r="E138" s="456"/>
      <c r="F138" s="456"/>
      <c r="G138" s="456"/>
      <c r="H138" s="456"/>
    </row>
    <row r="139" spans="2:9" ht="14.25" customHeight="1" x14ac:dyDescent="0.2">
      <c r="B139" s="456"/>
      <c r="C139" s="456"/>
      <c r="D139" s="456"/>
      <c r="E139" s="456"/>
      <c r="F139" s="456"/>
      <c r="G139" s="456"/>
      <c r="H139" s="456"/>
    </row>
    <row r="140" spans="2:9" ht="14.25" customHeight="1" x14ac:dyDescent="0.2">
      <c r="B140" s="456"/>
      <c r="C140" s="456"/>
      <c r="D140" s="456"/>
      <c r="E140" s="456"/>
      <c r="F140" s="456"/>
      <c r="G140" s="456"/>
      <c r="H140" s="456"/>
    </row>
    <row r="141" spans="2:9" ht="14.25" customHeight="1" x14ac:dyDescent="0.2">
      <c r="B141" s="456"/>
      <c r="C141" s="456"/>
      <c r="D141" s="456"/>
      <c r="E141" s="456"/>
      <c r="F141" s="456"/>
      <c r="G141" s="456"/>
      <c r="H141" s="456"/>
    </row>
    <row r="142" spans="2:9" ht="14.25" customHeight="1" x14ac:dyDescent="0.2">
      <c r="B142" s="456"/>
      <c r="C142" s="456"/>
      <c r="D142" s="456"/>
      <c r="E142" s="456"/>
      <c r="F142" s="456"/>
      <c r="G142" s="456"/>
      <c r="H142" s="456"/>
    </row>
    <row r="143" spans="2:9" ht="30.75" customHeight="1" x14ac:dyDescent="0.2">
      <c r="B143" s="456"/>
      <c r="C143" s="456"/>
      <c r="D143" s="456"/>
      <c r="E143" s="456"/>
      <c r="F143" s="456"/>
      <c r="G143" s="456"/>
      <c r="H143" s="456"/>
    </row>
    <row r="144" spans="2:9" ht="5.0999999999999996" customHeight="1" x14ac:dyDescent="0.2">
      <c r="B144" s="69"/>
      <c r="C144" s="69"/>
      <c r="D144" s="69"/>
      <c r="E144" s="69"/>
      <c r="F144" s="69"/>
      <c r="G144" s="69"/>
      <c r="H144" s="69"/>
    </row>
    <row r="145" spans="2:9" s="30" customFormat="1" ht="15" customHeight="1" x14ac:dyDescent="0.2">
      <c r="B145" s="118" t="s">
        <v>146</v>
      </c>
      <c r="C145" s="126"/>
      <c r="D145" s="124"/>
      <c r="E145" s="123"/>
      <c r="F145" s="123"/>
      <c r="G145" s="490">
        <v>90</v>
      </c>
      <c r="H145" s="490"/>
      <c r="I145" s="39"/>
    </row>
    <row r="146" spans="2:9" ht="14.25" customHeight="1" x14ac:dyDescent="0.2">
      <c r="B146" s="456" t="s">
        <v>553</v>
      </c>
      <c r="C146" s="456"/>
      <c r="D146" s="456"/>
      <c r="E146" s="456"/>
      <c r="F146" s="456"/>
      <c r="G146" s="456"/>
      <c r="H146" s="456"/>
    </row>
    <row r="147" spans="2:9" ht="14.25" customHeight="1" x14ac:dyDescent="0.2">
      <c r="B147" s="456"/>
      <c r="C147" s="456"/>
      <c r="D147" s="456"/>
      <c r="E147" s="456"/>
      <c r="F147" s="456"/>
      <c r="G147" s="456"/>
      <c r="H147" s="456"/>
    </row>
    <row r="148" spans="2:9" ht="14.25" customHeight="1" x14ac:dyDescent="0.2">
      <c r="B148" s="456"/>
      <c r="C148" s="456"/>
      <c r="D148" s="456"/>
      <c r="E148" s="456"/>
      <c r="F148" s="456"/>
      <c r="G148" s="456"/>
      <c r="H148" s="456"/>
    </row>
    <row r="149" spans="2:9" ht="14.25" customHeight="1" x14ac:dyDescent="0.2">
      <c r="B149" s="456"/>
      <c r="C149" s="456"/>
      <c r="D149" s="456"/>
      <c r="E149" s="456"/>
      <c r="F149" s="456"/>
      <c r="G149" s="456"/>
      <c r="H149" s="456"/>
    </row>
    <row r="150" spans="2:9" ht="16.5" customHeight="1" x14ac:dyDescent="0.2">
      <c r="B150" s="456"/>
      <c r="C150" s="456"/>
      <c r="D150" s="456"/>
      <c r="E150" s="456"/>
      <c r="F150" s="456"/>
      <c r="G150" s="456"/>
      <c r="H150" s="456"/>
    </row>
    <row r="151" spans="2:9" ht="15.75" customHeight="1" x14ac:dyDescent="0.2">
      <c r="B151" s="69"/>
      <c r="C151" s="69"/>
      <c r="D151" s="69"/>
      <c r="E151" s="69"/>
      <c r="F151" s="69"/>
      <c r="G151" s="69"/>
      <c r="H151" s="69"/>
    </row>
    <row r="152" spans="2:9" s="30" customFormat="1" ht="15" customHeight="1" x14ac:dyDescent="0.2">
      <c r="B152" s="118" t="s">
        <v>180</v>
      </c>
      <c r="C152" s="126"/>
      <c r="D152" s="124"/>
      <c r="E152" s="123"/>
      <c r="F152" s="123"/>
      <c r="G152" s="490">
        <v>180</v>
      </c>
      <c r="H152" s="490"/>
      <c r="I152" s="39"/>
    </row>
    <row r="153" spans="2:9" ht="14.25" customHeight="1" x14ac:dyDescent="0.2">
      <c r="B153" s="456" t="s">
        <v>554</v>
      </c>
      <c r="C153" s="456"/>
      <c r="D153" s="456"/>
      <c r="E153" s="456"/>
      <c r="F153" s="456"/>
      <c r="G153" s="456"/>
      <c r="H153" s="456"/>
    </row>
    <row r="154" spans="2:9" ht="14.25" customHeight="1" x14ac:dyDescent="0.2">
      <c r="B154" s="456"/>
      <c r="C154" s="456"/>
      <c r="D154" s="456"/>
      <c r="E154" s="456"/>
      <c r="F154" s="456"/>
      <c r="G154" s="456"/>
      <c r="H154" s="456"/>
    </row>
    <row r="155" spans="2:9" ht="14.25" customHeight="1" x14ac:dyDescent="0.2">
      <c r="B155" s="456"/>
      <c r="C155" s="456"/>
      <c r="D155" s="456"/>
      <c r="E155" s="456"/>
      <c r="F155" s="456"/>
      <c r="G155" s="456"/>
      <c r="H155" s="456"/>
    </row>
    <row r="156" spans="2:9" ht="14.25" customHeight="1" x14ac:dyDescent="0.2">
      <c r="B156" s="456"/>
      <c r="C156" s="456"/>
      <c r="D156" s="456"/>
      <c r="E156" s="456"/>
      <c r="F156" s="456"/>
      <c r="G156" s="456"/>
      <c r="H156" s="456"/>
    </row>
    <row r="157" spans="2:9" ht="14.25" customHeight="1" x14ac:dyDescent="0.2">
      <c r="B157" s="456"/>
      <c r="C157" s="456"/>
      <c r="D157" s="456"/>
      <c r="E157" s="456"/>
      <c r="F157" s="456"/>
      <c r="G157" s="456"/>
      <c r="H157" s="456"/>
    </row>
    <row r="158" spans="2:9" ht="14.25" customHeight="1" x14ac:dyDescent="0.2">
      <c r="B158" s="456"/>
      <c r="C158" s="456"/>
      <c r="D158" s="456"/>
      <c r="E158" s="456"/>
      <c r="F158" s="456"/>
      <c r="G158" s="456"/>
      <c r="H158" s="456"/>
    </row>
    <row r="159" spans="2:9" ht="14.25" customHeight="1" x14ac:dyDescent="0.2">
      <c r="B159" s="456"/>
      <c r="C159" s="456"/>
      <c r="D159" s="456"/>
      <c r="E159" s="456"/>
      <c r="F159" s="456"/>
      <c r="G159" s="456"/>
      <c r="H159" s="456"/>
    </row>
    <row r="160" spans="2:9" ht="14.25" customHeight="1" x14ac:dyDescent="0.2">
      <c r="B160" s="456"/>
      <c r="C160" s="456"/>
      <c r="D160" s="456"/>
      <c r="E160" s="456"/>
      <c r="F160" s="456"/>
      <c r="G160" s="456"/>
      <c r="H160" s="456"/>
    </row>
    <row r="161" spans="1:9" ht="127.5" customHeight="1" x14ac:dyDescent="0.2">
      <c r="B161" s="456"/>
      <c r="C161" s="456"/>
      <c r="D161" s="456"/>
      <c r="E161" s="456"/>
      <c r="F161" s="456"/>
      <c r="G161" s="456"/>
      <c r="H161" s="456"/>
    </row>
    <row r="162" spans="1:9" ht="15" customHeight="1" x14ac:dyDescent="0.2">
      <c r="B162" s="69"/>
      <c r="C162" s="69"/>
      <c r="D162" s="69"/>
      <c r="E162" s="69"/>
      <c r="F162" s="69"/>
      <c r="G162" s="69"/>
      <c r="H162" s="69"/>
    </row>
    <row r="163" spans="1:9" ht="15" customHeight="1" x14ac:dyDescent="0.25">
      <c r="A163" s="47">
        <v>5175</v>
      </c>
      <c r="B163" s="52" t="s">
        <v>33</v>
      </c>
      <c r="G163" s="446">
        <v>100</v>
      </c>
      <c r="H163" s="446"/>
    </row>
    <row r="164" spans="1:9" ht="15" customHeight="1" x14ac:dyDescent="0.25">
      <c r="B164" s="181" t="s">
        <v>555</v>
      </c>
      <c r="G164" s="182"/>
      <c r="H164" s="183"/>
    </row>
    <row r="165" spans="1:9" ht="14.25" customHeight="1" x14ac:dyDescent="0.2">
      <c r="B165" s="456" t="s">
        <v>556</v>
      </c>
      <c r="C165" s="456"/>
      <c r="D165" s="456"/>
      <c r="E165" s="456"/>
      <c r="F165" s="456"/>
      <c r="G165" s="456"/>
      <c r="H165" s="456"/>
    </row>
    <row r="166" spans="1:9" ht="129" customHeight="1" x14ac:dyDescent="0.2">
      <c r="B166" s="456"/>
      <c r="C166" s="456"/>
      <c r="D166" s="456"/>
      <c r="E166" s="456"/>
      <c r="F166" s="456"/>
      <c r="G166" s="456"/>
      <c r="H166" s="456"/>
    </row>
    <row r="167" spans="1:9" ht="15.75" customHeight="1" x14ac:dyDescent="0.25">
      <c r="B167" s="52"/>
      <c r="G167" s="67"/>
      <c r="H167" s="68"/>
    </row>
    <row r="168" spans="1:9" ht="15.75" customHeight="1" thickBot="1" x14ac:dyDescent="0.3">
      <c r="B168" s="55" t="s">
        <v>719</v>
      </c>
      <c r="C168" s="56"/>
      <c r="D168" s="57"/>
      <c r="E168" s="58"/>
      <c r="F168" s="58"/>
      <c r="G168" s="459">
        <f>SUM(G169)</f>
        <v>1523</v>
      </c>
      <c r="H168" s="459"/>
    </row>
    <row r="169" spans="1:9" ht="15.75" thickTop="1" x14ac:dyDescent="0.25">
      <c r="A169" s="47">
        <v>5229</v>
      </c>
      <c r="B169" s="379" t="s">
        <v>717</v>
      </c>
      <c r="G169" s="446">
        <v>1523</v>
      </c>
      <c r="H169" s="446"/>
      <c r="I169" s="2"/>
    </row>
    <row r="170" spans="1:9" ht="15.75" customHeight="1" x14ac:dyDescent="0.2">
      <c r="B170" s="440" t="s">
        <v>718</v>
      </c>
      <c r="C170" s="440"/>
      <c r="D170" s="440"/>
      <c r="E170" s="440"/>
      <c r="F170" s="440"/>
      <c r="G170" s="440"/>
      <c r="H170" s="440"/>
    </row>
    <row r="171" spans="1:9" ht="15.75" customHeight="1" x14ac:dyDescent="0.2">
      <c r="B171" s="440"/>
      <c r="C171" s="440"/>
      <c r="D171" s="440"/>
      <c r="E171" s="440"/>
      <c r="F171" s="440"/>
      <c r="G171" s="440"/>
      <c r="H171" s="440"/>
    </row>
    <row r="172" spans="1:9" ht="39" customHeight="1" x14ac:dyDescent="0.2">
      <c r="B172" s="440"/>
      <c r="C172" s="440"/>
      <c r="D172" s="440"/>
      <c r="E172" s="440"/>
      <c r="F172" s="440"/>
      <c r="G172" s="440"/>
      <c r="H172" s="440"/>
    </row>
    <row r="173" spans="1:9" ht="15.75" customHeight="1" x14ac:dyDescent="0.25">
      <c r="B173" s="379"/>
      <c r="G173" s="377"/>
      <c r="H173" s="378"/>
    </row>
    <row r="174" spans="1:9" ht="17.25" customHeight="1" thickBot="1" x14ac:dyDescent="0.3">
      <c r="B174" s="55" t="s">
        <v>44</v>
      </c>
      <c r="C174" s="56"/>
      <c r="D174" s="57"/>
      <c r="E174" s="58"/>
      <c r="F174" s="58"/>
      <c r="G174" s="459">
        <f>SUM(G175,G180,G187)</f>
        <v>22</v>
      </c>
      <c r="H174" s="459"/>
      <c r="I174" s="2"/>
    </row>
    <row r="175" spans="1:9" ht="15.75" thickTop="1" x14ac:dyDescent="0.25">
      <c r="A175" s="47">
        <v>5161</v>
      </c>
      <c r="B175" s="52" t="s">
        <v>93</v>
      </c>
      <c r="G175" s="528">
        <v>3</v>
      </c>
      <c r="H175" s="528"/>
    </row>
    <row r="176" spans="1:9" ht="14.25" customHeight="1" x14ac:dyDescent="0.2">
      <c r="B176" s="456" t="s">
        <v>389</v>
      </c>
      <c r="C176" s="456"/>
      <c r="D176" s="456"/>
      <c r="E176" s="456"/>
      <c r="F176" s="456"/>
      <c r="G176" s="456"/>
      <c r="H176" s="456"/>
    </row>
    <row r="177" spans="1:8" ht="14.25" customHeight="1" x14ac:dyDescent="0.2">
      <c r="B177" s="456"/>
      <c r="C177" s="456"/>
      <c r="D177" s="456"/>
      <c r="E177" s="456"/>
      <c r="F177" s="456"/>
      <c r="G177" s="456"/>
      <c r="H177" s="456"/>
    </row>
    <row r="178" spans="1:8" ht="17.25" customHeight="1" x14ac:dyDescent="0.2">
      <c r="B178" s="456"/>
      <c r="C178" s="456"/>
      <c r="D178" s="456"/>
      <c r="E178" s="456"/>
      <c r="F178" s="456"/>
      <c r="G178" s="456"/>
      <c r="H178" s="456"/>
    </row>
    <row r="179" spans="1:8" ht="15.75" customHeight="1" x14ac:dyDescent="0.2">
      <c r="B179" s="70"/>
      <c r="C179" s="70"/>
      <c r="D179" s="70"/>
      <c r="E179" s="70"/>
      <c r="F179" s="70"/>
      <c r="G179" s="70"/>
      <c r="H179" s="70"/>
    </row>
    <row r="180" spans="1:8" ht="15" customHeight="1" x14ac:dyDescent="0.25">
      <c r="A180" s="47">
        <v>5169</v>
      </c>
      <c r="B180" s="52" t="s">
        <v>16</v>
      </c>
      <c r="G180" s="446">
        <f>10-5</f>
        <v>5</v>
      </c>
      <c r="H180" s="446"/>
    </row>
    <row r="181" spans="1:8" ht="14.25" customHeight="1" x14ac:dyDescent="0.2">
      <c r="B181" s="456" t="s">
        <v>390</v>
      </c>
      <c r="C181" s="456"/>
      <c r="D181" s="456"/>
      <c r="E181" s="456"/>
      <c r="F181" s="456"/>
      <c r="G181" s="456"/>
      <c r="H181" s="456"/>
    </row>
    <row r="182" spans="1:8" ht="14.25" customHeight="1" x14ac:dyDescent="0.2">
      <c r="B182" s="456"/>
      <c r="C182" s="456"/>
      <c r="D182" s="456"/>
      <c r="E182" s="456"/>
      <c r="F182" s="456"/>
      <c r="G182" s="456"/>
      <c r="H182" s="456"/>
    </row>
    <row r="183" spans="1:8" ht="14.25" customHeight="1" x14ac:dyDescent="0.2">
      <c r="B183" s="456"/>
      <c r="C183" s="456"/>
      <c r="D183" s="456"/>
      <c r="E183" s="456"/>
      <c r="F183" s="456"/>
      <c r="G183" s="456"/>
      <c r="H183" s="456"/>
    </row>
    <row r="184" spans="1:8" ht="14.25" customHeight="1" x14ac:dyDescent="0.2">
      <c r="B184" s="456"/>
      <c r="C184" s="456"/>
      <c r="D184" s="456"/>
      <c r="E184" s="456"/>
      <c r="F184" s="456"/>
      <c r="G184" s="456"/>
      <c r="H184" s="456"/>
    </row>
    <row r="185" spans="1:8" ht="14.25" customHeight="1" x14ac:dyDescent="0.2">
      <c r="B185" s="456"/>
      <c r="C185" s="456"/>
      <c r="D185" s="456"/>
      <c r="E185" s="456"/>
      <c r="F185" s="456"/>
      <c r="G185" s="456"/>
      <c r="H185" s="456"/>
    </row>
    <row r="186" spans="1:8" ht="15" customHeight="1" x14ac:dyDescent="0.2">
      <c r="B186" s="70"/>
      <c r="C186" s="70"/>
      <c r="D186" s="70"/>
      <c r="E186" s="70"/>
      <c r="F186" s="70"/>
      <c r="G186" s="70"/>
      <c r="H186" s="70"/>
    </row>
    <row r="187" spans="1:8" ht="15" customHeight="1" x14ac:dyDescent="0.25">
      <c r="A187" s="47">
        <v>5192</v>
      </c>
      <c r="B187" s="52" t="s">
        <v>191</v>
      </c>
      <c r="G187" s="446">
        <f>34-20</f>
        <v>14</v>
      </c>
      <c r="H187" s="446"/>
    </row>
    <row r="188" spans="1:8" ht="14.25" customHeight="1" x14ac:dyDescent="0.2">
      <c r="B188" s="456" t="s">
        <v>391</v>
      </c>
      <c r="C188" s="456"/>
      <c r="D188" s="456"/>
      <c r="E188" s="456"/>
      <c r="F188" s="456"/>
      <c r="G188" s="456"/>
      <c r="H188" s="456"/>
    </row>
    <row r="189" spans="1:8" ht="14.25" customHeight="1" x14ac:dyDescent="0.2">
      <c r="B189" s="456"/>
      <c r="C189" s="456"/>
      <c r="D189" s="456"/>
      <c r="E189" s="456"/>
      <c r="F189" s="456"/>
      <c r="G189" s="456"/>
      <c r="H189" s="456"/>
    </row>
    <row r="190" spans="1:8" ht="18.75" customHeight="1" x14ac:dyDescent="0.2">
      <c r="B190" s="456"/>
      <c r="C190" s="456"/>
      <c r="D190" s="456"/>
      <c r="E190" s="456"/>
      <c r="F190" s="456"/>
      <c r="G190" s="456"/>
      <c r="H190" s="456"/>
    </row>
    <row r="191" spans="1:8" ht="15" customHeight="1" x14ac:dyDescent="0.2">
      <c r="B191" s="456"/>
      <c r="C191" s="456"/>
      <c r="D191" s="456"/>
      <c r="E191" s="456"/>
      <c r="F191" s="456"/>
      <c r="G191" s="456"/>
      <c r="H191" s="456"/>
    </row>
  </sheetData>
  <mergeCells count="58">
    <mergeCell ref="B176:H178"/>
    <mergeCell ref="B188:H191"/>
    <mergeCell ref="G163:H163"/>
    <mergeCell ref="G126:H126"/>
    <mergeCell ref="B128:H135"/>
    <mergeCell ref="B138:H143"/>
    <mergeCell ref="G145:H145"/>
    <mergeCell ref="B153:H161"/>
    <mergeCell ref="G152:H152"/>
    <mergeCell ref="G187:H187"/>
    <mergeCell ref="B165:H166"/>
    <mergeCell ref="G174:H174"/>
    <mergeCell ref="G175:H175"/>
    <mergeCell ref="G180:H180"/>
    <mergeCell ref="B181:H185"/>
    <mergeCell ref="B146:H150"/>
    <mergeCell ref="G104:H104"/>
    <mergeCell ref="B96:H102"/>
    <mergeCell ref="B72:H75"/>
    <mergeCell ref="G71:H71"/>
    <mergeCell ref="B95:F95"/>
    <mergeCell ref="G95:H95"/>
    <mergeCell ref="B77:F78"/>
    <mergeCell ref="G78:H78"/>
    <mergeCell ref="G86:H86"/>
    <mergeCell ref="B79:H84"/>
    <mergeCell ref="B87:H93"/>
    <mergeCell ref="B111:F111"/>
    <mergeCell ref="G111:H111"/>
    <mergeCell ref="B122:F122"/>
    <mergeCell ref="G122:H122"/>
    <mergeCell ref="B123:H124"/>
    <mergeCell ref="G1:H1"/>
    <mergeCell ref="B14:D14"/>
    <mergeCell ref="G18:H18"/>
    <mergeCell ref="G19:H19"/>
    <mergeCell ref="B40:H45"/>
    <mergeCell ref="G20:H20"/>
    <mergeCell ref="G31:H31"/>
    <mergeCell ref="B32:H37"/>
    <mergeCell ref="G39:H39"/>
    <mergeCell ref="B21:H29"/>
    <mergeCell ref="G169:H169"/>
    <mergeCell ref="B170:H172"/>
    <mergeCell ref="G168:H168"/>
    <mergeCell ref="G69:H69"/>
    <mergeCell ref="G47:H47"/>
    <mergeCell ref="B48:H58"/>
    <mergeCell ref="G70:H70"/>
    <mergeCell ref="G60:H60"/>
    <mergeCell ref="B61:H67"/>
    <mergeCell ref="G105:H105"/>
    <mergeCell ref="G127:H127"/>
    <mergeCell ref="G137:H137"/>
    <mergeCell ref="B137:F137"/>
    <mergeCell ref="G110:H110"/>
    <mergeCell ref="B112:H120"/>
    <mergeCell ref="B107:H108"/>
  </mergeCells>
  <pageMargins left="0.70866141732283472" right="0.70866141732283472" top="0.78740157480314965" bottom="0.78740157480314965" header="0.31496062992125984" footer="0.31496062992125984"/>
  <pageSetup paperSize="9" scale="63" firstPageNumber="43" orientation="portrait" useFirstPageNumber="1" r:id="rId1"/>
  <headerFooter>
    <oddFooter>&amp;L&amp;"-,Kurzíva"Zastupitelstvo Olomouckého kraje 16-12-2019
7. - Rozpočet Olomouckého kraje 2020 - návrh rozpočtu
Příloha č. 3a): Výdaje odborů&amp;R&amp;"-,Kurzíva"Strana &amp;P (Celkem 140)</oddFooter>
  </headerFooter>
  <rowBreaks count="2" manualBreakCount="2">
    <brk id="75" min="1" max="7" man="1"/>
    <brk id="144" min="1" max="7" man="1"/>
  </rowBreaks>
  <colBreaks count="1" manualBreakCount="1">
    <brk id="12" max="10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M41"/>
  <sheetViews>
    <sheetView showGridLines="0" view="pageBreakPreview" topLeftCell="A10" zoomScaleNormal="100" zoomScaleSheetLayoutView="100" workbookViewId="0">
      <selection activeCell="P23" sqref="P23"/>
    </sheetView>
  </sheetViews>
  <sheetFormatPr defaultRowHeight="14.25" x14ac:dyDescent="0.2"/>
  <cols>
    <col min="1" max="1" width="7" style="53" customWidth="1"/>
    <col min="2" max="2" width="8.5703125" style="53" customWidth="1"/>
    <col min="3" max="3" width="9.140625" style="53"/>
    <col min="4" max="4" width="58.7109375" style="47" customWidth="1"/>
    <col min="5" max="7" width="14.140625" style="45" customWidth="1"/>
    <col min="8" max="8" width="9.140625" style="47" customWidth="1"/>
    <col min="9" max="9" width="16.140625" style="47" customWidth="1"/>
    <col min="10" max="10" width="9.140625" style="47"/>
    <col min="11" max="11" width="14.42578125" style="47" bestFit="1" customWidth="1"/>
    <col min="12" max="12" width="9.140625" style="47"/>
    <col min="13" max="13" width="13.28515625" style="47" customWidth="1"/>
    <col min="14" max="16384" width="9.140625" style="47"/>
  </cols>
  <sheetData>
    <row r="1" spans="1:8" ht="23.25" x14ac:dyDescent="0.35">
      <c r="B1" s="129" t="s">
        <v>69</v>
      </c>
      <c r="G1" s="465" t="s">
        <v>121</v>
      </c>
      <c r="H1" s="465"/>
    </row>
    <row r="3" spans="1:8" x14ac:dyDescent="0.2">
      <c r="B3" s="66" t="s">
        <v>1</v>
      </c>
      <c r="C3" s="66" t="s">
        <v>122</v>
      </c>
    </row>
    <row r="4" spans="1:8" x14ac:dyDescent="0.2">
      <c r="C4" s="66" t="s">
        <v>56</v>
      </c>
    </row>
    <row r="6" spans="1:8" s="50" customFormat="1" ht="13.5" thickBot="1" x14ac:dyDescent="0.25">
      <c r="A6" s="131"/>
      <c r="B6" s="131"/>
      <c r="C6" s="131"/>
      <c r="E6" s="46"/>
      <c r="F6" s="46"/>
      <c r="G6" s="46"/>
      <c r="H6" s="220" t="s">
        <v>6</v>
      </c>
    </row>
    <row r="7" spans="1:8" s="50" customFormat="1" ht="39.75" thickTop="1" thickBot="1" x14ac:dyDescent="0.25">
      <c r="A7" s="131"/>
      <c r="B7" s="82" t="s">
        <v>2</v>
      </c>
      <c r="C7" s="83" t="s">
        <v>3</v>
      </c>
      <c r="D7" s="84" t="s">
        <v>4</v>
      </c>
      <c r="E7" s="85" t="s">
        <v>444</v>
      </c>
      <c r="F7" s="1" t="s">
        <v>721</v>
      </c>
      <c r="G7" s="85" t="s">
        <v>445</v>
      </c>
      <c r="H7" s="36" t="s">
        <v>5</v>
      </c>
    </row>
    <row r="8" spans="1:8" s="91" customFormat="1" ht="12.75" thickTop="1" thickBot="1" x14ac:dyDescent="0.25">
      <c r="B8" s="86">
        <v>1</v>
      </c>
      <c r="C8" s="87">
        <v>2</v>
      </c>
      <c r="D8" s="87">
        <v>3</v>
      </c>
      <c r="E8" s="88">
        <v>4</v>
      </c>
      <c r="F8" s="88">
        <v>5</v>
      </c>
      <c r="G8" s="88">
        <v>6</v>
      </c>
      <c r="H8" s="89" t="s">
        <v>442</v>
      </c>
    </row>
    <row r="9" spans="1:8" ht="15" thickTop="1" x14ac:dyDescent="0.2">
      <c r="B9" s="172">
        <v>2212</v>
      </c>
      <c r="C9" s="173">
        <v>51</v>
      </c>
      <c r="D9" s="177" t="s">
        <v>7</v>
      </c>
      <c r="E9" s="175">
        <v>90</v>
      </c>
      <c r="F9" s="175">
        <v>90</v>
      </c>
      <c r="G9" s="175">
        <f>SUM(G17)</f>
        <v>90</v>
      </c>
      <c r="H9" s="132">
        <f>G9/E9*100</f>
        <v>100</v>
      </c>
    </row>
    <row r="10" spans="1:8" x14ac:dyDescent="0.2">
      <c r="B10" s="107">
        <v>2223</v>
      </c>
      <c r="C10" s="108">
        <v>51</v>
      </c>
      <c r="D10" s="112" t="s">
        <v>7</v>
      </c>
      <c r="E10" s="32">
        <v>540</v>
      </c>
      <c r="F10" s="32">
        <v>604</v>
      </c>
      <c r="G10" s="32">
        <f>SUM(G25)</f>
        <v>490</v>
      </c>
      <c r="H10" s="44">
        <f>G10/E10*100</f>
        <v>90.740740740740748</v>
      </c>
    </row>
    <row r="11" spans="1:8" x14ac:dyDescent="0.2">
      <c r="B11" s="107">
        <v>2299</v>
      </c>
      <c r="C11" s="108">
        <v>51</v>
      </c>
      <c r="D11" s="112" t="s">
        <v>7</v>
      </c>
      <c r="E11" s="32">
        <v>50</v>
      </c>
      <c r="F11" s="32">
        <v>50</v>
      </c>
      <c r="G11" s="32"/>
      <c r="H11" s="44">
        <f>G11/E11*100</f>
        <v>0</v>
      </c>
    </row>
    <row r="12" spans="1:8" ht="15" thickBot="1" x14ac:dyDescent="0.25">
      <c r="B12" s="107">
        <v>6172</v>
      </c>
      <c r="C12" s="108">
        <v>51</v>
      </c>
      <c r="D12" s="112" t="s">
        <v>7</v>
      </c>
      <c r="E12" s="32">
        <v>20</v>
      </c>
      <c r="F12" s="32">
        <v>20</v>
      </c>
      <c r="G12" s="32">
        <f>SUM(G34)</f>
        <v>20</v>
      </c>
      <c r="H12" s="44">
        <f>G12/E12*100</f>
        <v>100</v>
      </c>
    </row>
    <row r="13" spans="1:8" s="117" customFormat="1" ht="16.5" thickTop="1" thickBot="1" x14ac:dyDescent="0.3">
      <c r="A13" s="130"/>
      <c r="B13" s="432" t="s">
        <v>8</v>
      </c>
      <c r="C13" s="433"/>
      <c r="D13" s="434"/>
      <c r="E13" s="115">
        <f>SUM(E9:E12)</f>
        <v>700</v>
      </c>
      <c r="F13" s="115">
        <f>SUM(F9:F12)</f>
        <v>764</v>
      </c>
      <c r="G13" s="115">
        <f>SUM(G9:G12)</f>
        <v>600</v>
      </c>
      <c r="H13" s="51">
        <f>G13/E13*100</f>
        <v>85.714285714285708</v>
      </c>
    </row>
    <row r="14" spans="1:8" ht="15" thickTop="1" x14ac:dyDescent="0.2"/>
    <row r="16" spans="1:8" ht="15" x14ac:dyDescent="0.25">
      <c r="B16" s="54" t="s">
        <v>10</v>
      </c>
    </row>
    <row r="17" spans="1:9" ht="17.25" customHeight="1" thickBot="1" x14ac:dyDescent="0.3">
      <c r="B17" s="55" t="s">
        <v>123</v>
      </c>
      <c r="C17" s="56"/>
      <c r="D17" s="57"/>
      <c r="E17" s="58"/>
      <c r="F17" s="58"/>
      <c r="G17" s="459">
        <f>SUM(G18)</f>
        <v>90</v>
      </c>
      <c r="H17" s="459"/>
      <c r="I17" s="2"/>
    </row>
    <row r="18" spans="1:9" ht="17.25" customHeight="1" thickTop="1" x14ac:dyDescent="0.25">
      <c r="A18" s="53">
        <v>5169</v>
      </c>
      <c r="B18" s="171" t="s">
        <v>16</v>
      </c>
      <c r="C18" s="158"/>
      <c r="D18" s="156"/>
      <c r="E18" s="159"/>
      <c r="F18" s="159"/>
      <c r="G18" s="446">
        <v>90</v>
      </c>
      <c r="H18" s="447"/>
      <c r="I18" s="2"/>
    </row>
    <row r="19" spans="1:9" x14ac:dyDescent="0.2">
      <c r="B19" s="479" t="s">
        <v>534</v>
      </c>
      <c r="C19" s="531"/>
      <c r="D19" s="531"/>
      <c r="E19" s="531"/>
      <c r="F19" s="531"/>
      <c r="G19" s="531"/>
      <c r="H19" s="531"/>
    </row>
    <row r="20" spans="1:9" x14ac:dyDescent="0.2">
      <c r="B20" s="469"/>
      <c r="C20" s="469"/>
      <c r="D20" s="469"/>
      <c r="E20" s="469"/>
      <c r="F20" s="469"/>
      <c r="G20" s="469"/>
      <c r="H20" s="469"/>
    </row>
    <row r="21" spans="1:9" x14ac:dyDescent="0.2">
      <c r="B21" s="469"/>
      <c r="C21" s="469"/>
      <c r="D21" s="469"/>
      <c r="E21" s="469"/>
      <c r="F21" s="469"/>
      <c r="G21" s="469"/>
      <c r="H21" s="469"/>
    </row>
    <row r="22" spans="1:9" x14ac:dyDescent="0.2">
      <c r="B22" s="469"/>
      <c r="C22" s="469"/>
      <c r="D22" s="469"/>
      <c r="E22" s="469"/>
      <c r="F22" s="469"/>
      <c r="G22" s="469"/>
      <c r="H22" s="469"/>
    </row>
    <row r="23" spans="1:9" ht="14.25" customHeight="1" x14ac:dyDescent="0.2">
      <c r="B23" s="469"/>
      <c r="C23" s="469"/>
      <c r="D23" s="469"/>
      <c r="E23" s="469"/>
      <c r="F23" s="469"/>
      <c r="G23" s="469"/>
      <c r="H23" s="469"/>
    </row>
    <row r="24" spans="1:9" ht="15" x14ac:dyDescent="0.25">
      <c r="B24" s="73"/>
      <c r="C24" s="73"/>
      <c r="D24" s="73"/>
      <c r="E24" s="73"/>
      <c r="F24" s="73"/>
      <c r="G24" s="73"/>
      <c r="H24" s="73"/>
    </row>
    <row r="25" spans="1:9" ht="17.25" customHeight="1" thickBot="1" x14ac:dyDescent="0.3">
      <c r="B25" s="55" t="s">
        <v>124</v>
      </c>
      <c r="C25" s="56"/>
      <c r="D25" s="57"/>
      <c r="E25" s="58"/>
      <c r="F25" s="58"/>
      <c r="G25" s="459">
        <f>SUM(G26,G30)</f>
        <v>490</v>
      </c>
      <c r="H25" s="459"/>
      <c r="I25" s="2"/>
    </row>
    <row r="26" spans="1:9" ht="15.75" thickTop="1" x14ac:dyDescent="0.25">
      <c r="A26" s="53">
        <v>5166</v>
      </c>
      <c r="B26" s="52" t="s">
        <v>14</v>
      </c>
      <c r="G26" s="446">
        <v>90</v>
      </c>
      <c r="H26" s="447"/>
    </row>
    <row r="27" spans="1:9" ht="14.25" customHeight="1" x14ac:dyDescent="0.2">
      <c r="B27" s="456" t="s">
        <v>777</v>
      </c>
      <c r="C27" s="456"/>
      <c r="D27" s="456"/>
      <c r="E27" s="456"/>
      <c r="F27" s="456"/>
      <c r="G27" s="456"/>
      <c r="H27" s="456"/>
    </row>
    <row r="28" spans="1:9" ht="16.5" customHeight="1" x14ac:dyDescent="0.2">
      <c r="B28" s="456"/>
      <c r="C28" s="456"/>
      <c r="D28" s="456"/>
      <c r="E28" s="456"/>
      <c r="F28" s="456"/>
      <c r="G28" s="456"/>
      <c r="H28" s="456"/>
    </row>
    <row r="29" spans="1:9" ht="15" x14ac:dyDescent="0.2">
      <c r="B29" s="70"/>
      <c r="C29" s="70"/>
      <c r="D29" s="70"/>
      <c r="E29" s="70"/>
      <c r="F29" s="70"/>
      <c r="G29" s="70"/>
      <c r="H29" s="70"/>
    </row>
    <row r="30" spans="1:9" ht="15" x14ac:dyDescent="0.25">
      <c r="A30" s="53">
        <v>5192</v>
      </c>
      <c r="B30" s="52" t="s">
        <v>191</v>
      </c>
      <c r="G30" s="446">
        <v>400</v>
      </c>
      <c r="H30" s="447"/>
    </row>
    <row r="31" spans="1:9" x14ac:dyDescent="0.2">
      <c r="B31" s="456" t="s">
        <v>192</v>
      </c>
      <c r="C31" s="469"/>
      <c r="D31" s="469"/>
      <c r="E31" s="469"/>
      <c r="F31" s="469"/>
      <c r="G31" s="469"/>
      <c r="H31" s="469"/>
    </row>
    <row r="32" spans="1:9" x14ac:dyDescent="0.2">
      <c r="B32" s="469"/>
      <c r="C32" s="469"/>
      <c r="D32" s="469"/>
      <c r="E32" s="469"/>
      <c r="F32" s="469"/>
      <c r="G32" s="469"/>
      <c r="H32" s="469"/>
    </row>
    <row r="33" spans="1:13" ht="15" x14ac:dyDescent="0.25">
      <c r="B33" s="73"/>
      <c r="C33" s="73"/>
      <c r="D33" s="73"/>
      <c r="E33" s="73"/>
      <c r="F33" s="73"/>
      <c r="G33" s="73"/>
      <c r="H33" s="73"/>
    </row>
    <row r="34" spans="1:13" ht="15.75" thickBot="1" x14ac:dyDescent="0.3">
      <c r="B34" s="55" t="s">
        <v>44</v>
      </c>
      <c r="C34" s="56"/>
      <c r="D34" s="57"/>
      <c r="E34" s="58"/>
      <c r="F34" s="58"/>
      <c r="G34" s="459">
        <f>SUM(G35)</f>
        <v>20</v>
      </c>
      <c r="H34" s="459"/>
    </row>
    <row r="35" spans="1:13" ht="15.75" thickTop="1" x14ac:dyDescent="0.25">
      <c r="A35" s="53">
        <v>5164</v>
      </c>
      <c r="B35" s="52" t="s">
        <v>42</v>
      </c>
      <c r="G35" s="446">
        <v>20</v>
      </c>
      <c r="H35" s="447"/>
    </row>
    <row r="36" spans="1:13" x14ac:dyDescent="0.2">
      <c r="B36" s="532" t="s">
        <v>535</v>
      </c>
      <c r="C36" s="532"/>
      <c r="D36" s="532"/>
      <c r="E36" s="532"/>
      <c r="F36" s="532"/>
      <c r="G36" s="532"/>
      <c r="H36" s="532"/>
    </row>
    <row r="37" spans="1:13" x14ac:dyDescent="0.2">
      <c r="B37" s="532"/>
      <c r="C37" s="532"/>
      <c r="D37" s="532"/>
      <c r="E37" s="532"/>
      <c r="F37" s="532"/>
      <c r="G37" s="532"/>
      <c r="H37" s="532"/>
    </row>
    <row r="40" spans="1:13" s="169" customFormat="1" ht="15" x14ac:dyDescent="0.25">
      <c r="A40" s="333"/>
      <c r="M40" s="168"/>
    </row>
    <row r="41" spans="1:13" s="169" customFormat="1" ht="15" x14ac:dyDescent="0.25">
      <c r="A41" s="333"/>
      <c r="M41" s="168"/>
    </row>
  </sheetData>
  <mergeCells count="13">
    <mergeCell ref="G35:H35"/>
    <mergeCell ref="B36:H37"/>
    <mergeCell ref="G17:H17"/>
    <mergeCell ref="G26:H26"/>
    <mergeCell ref="G30:H30"/>
    <mergeCell ref="B31:H32"/>
    <mergeCell ref="B27:H28"/>
    <mergeCell ref="G34:H34"/>
    <mergeCell ref="G1:H1"/>
    <mergeCell ref="B13:D13"/>
    <mergeCell ref="G18:H18"/>
    <mergeCell ref="B19:H23"/>
    <mergeCell ref="G25:H25"/>
  </mergeCells>
  <pageMargins left="0.70866141732283472" right="0.70866141732283472" top="0.78740157480314965" bottom="0.78740157480314965" header="0.31496062992125984" footer="0.31496062992125984"/>
  <pageSetup paperSize="9" scale="68" firstPageNumber="46"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79"/>
  <sheetViews>
    <sheetView showGridLines="0" view="pageBreakPreview" topLeftCell="A31" zoomScaleNormal="100" zoomScaleSheetLayoutView="100" workbookViewId="0">
      <selection activeCell="P23" sqref="P23"/>
    </sheetView>
  </sheetViews>
  <sheetFormatPr defaultRowHeight="14.25" x14ac:dyDescent="0.2"/>
  <cols>
    <col min="1" max="1" width="6.140625" style="47" customWidth="1"/>
    <col min="2" max="2" width="8.5703125" style="53" customWidth="1"/>
    <col min="3" max="3" width="9.140625" style="53"/>
    <col min="4" max="4" width="58.7109375" style="47" customWidth="1"/>
    <col min="5" max="7" width="14.140625" style="45" customWidth="1"/>
    <col min="8" max="8" width="9.140625" style="47" customWidth="1"/>
    <col min="9" max="9" width="13.5703125" style="47" customWidth="1"/>
    <col min="10" max="12" width="9.140625" style="47"/>
    <col min="13" max="13" width="13.28515625" style="47" customWidth="1"/>
    <col min="14" max="16384" width="9.140625" style="47"/>
  </cols>
  <sheetData>
    <row r="1" spans="2:9" ht="23.25" x14ac:dyDescent="0.35">
      <c r="B1" s="129" t="s">
        <v>279</v>
      </c>
      <c r="G1" s="465" t="s">
        <v>280</v>
      </c>
      <c r="H1" s="465"/>
    </row>
    <row r="3" spans="2:9" x14ac:dyDescent="0.2">
      <c r="B3" s="195" t="s">
        <v>1</v>
      </c>
      <c r="C3" s="210" t="s">
        <v>722</v>
      </c>
    </row>
    <row r="4" spans="2:9" x14ac:dyDescent="0.2">
      <c r="C4" s="195" t="s">
        <v>56</v>
      </c>
    </row>
    <row r="6" spans="2:9" s="50" customFormat="1" ht="13.5" thickBot="1" x14ac:dyDescent="0.25">
      <c r="B6" s="131"/>
      <c r="C6" s="131"/>
      <c r="E6" s="46"/>
      <c r="F6" s="46"/>
      <c r="G6" s="46"/>
      <c r="H6" s="220" t="s">
        <v>6</v>
      </c>
    </row>
    <row r="7" spans="2:9" s="50" customFormat="1" ht="39.75" thickTop="1" thickBot="1" x14ac:dyDescent="0.25">
      <c r="B7" s="82" t="s">
        <v>2</v>
      </c>
      <c r="C7" s="83" t="s">
        <v>3</v>
      </c>
      <c r="D7" s="84" t="s">
        <v>4</v>
      </c>
      <c r="E7" s="85" t="s">
        <v>444</v>
      </c>
      <c r="F7" s="1" t="s">
        <v>721</v>
      </c>
      <c r="G7" s="85" t="s">
        <v>445</v>
      </c>
      <c r="H7" s="36" t="s">
        <v>5</v>
      </c>
    </row>
    <row r="8" spans="2:9" s="91" customFormat="1" ht="12.75" thickTop="1" thickBot="1" x14ac:dyDescent="0.25">
      <c r="B8" s="86">
        <v>1</v>
      </c>
      <c r="C8" s="87">
        <v>2</v>
      </c>
      <c r="D8" s="87">
        <v>3</v>
      </c>
      <c r="E8" s="88">
        <v>4</v>
      </c>
      <c r="F8" s="88">
        <v>5</v>
      </c>
      <c r="G8" s="88">
        <v>6</v>
      </c>
      <c r="H8" s="89" t="s">
        <v>442</v>
      </c>
    </row>
    <row r="9" spans="2:9" s="229" customFormat="1" ht="29.25" thickTop="1" x14ac:dyDescent="0.25">
      <c r="B9" s="215">
        <v>3314</v>
      </c>
      <c r="C9" s="216">
        <v>53</v>
      </c>
      <c r="D9" s="109" t="s">
        <v>324</v>
      </c>
      <c r="E9" s="142">
        <v>11530</v>
      </c>
      <c r="F9" s="142">
        <v>11930</v>
      </c>
      <c r="G9" s="142">
        <f>SUM(G16)</f>
        <v>11930</v>
      </c>
      <c r="H9" s="111">
        <f>G9/E9*100</f>
        <v>103.46921075455333</v>
      </c>
    </row>
    <row r="10" spans="2:9" x14ac:dyDescent="0.2">
      <c r="B10" s="107">
        <v>3319</v>
      </c>
      <c r="C10" s="108">
        <v>51</v>
      </c>
      <c r="D10" s="174" t="s">
        <v>7</v>
      </c>
      <c r="E10" s="32">
        <v>416</v>
      </c>
      <c r="F10" s="32">
        <v>475</v>
      </c>
      <c r="G10" s="32">
        <f>SUM(G20)</f>
        <v>466</v>
      </c>
      <c r="H10" s="111">
        <f t="shared" ref="H10:H12" si="0">G10/E10*100</f>
        <v>112.01923076923077</v>
      </c>
    </row>
    <row r="11" spans="2:9" x14ac:dyDescent="0.2">
      <c r="B11" s="107">
        <v>3329</v>
      </c>
      <c r="C11" s="108">
        <v>51</v>
      </c>
      <c r="D11" s="174" t="s">
        <v>7</v>
      </c>
      <c r="E11" s="32"/>
      <c r="F11" s="32">
        <v>300</v>
      </c>
      <c r="G11" s="32"/>
      <c r="H11" s="111"/>
    </row>
    <row r="12" spans="2:9" ht="15" thickBot="1" x14ac:dyDescent="0.25">
      <c r="B12" s="107">
        <v>3419</v>
      </c>
      <c r="C12" s="108">
        <v>51</v>
      </c>
      <c r="D12" s="174" t="s">
        <v>7</v>
      </c>
      <c r="E12" s="32">
        <v>4750</v>
      </c>
      <c r="F12" s="32">
        <v>31110</v>
      </c>
      <c r="G12" s="32">
        <f>SUM(G45)</f>
        <v>2950</v>
      </c>
      <c r="H12" s="111">
        <f t="shared" si="0"/>
        <v>62.10526315789474</v>
      </c>
    </row>
    <row r="13" spans="2:9" s="117" customFormat="1" ht="16.5" thickTop="1" thickBot="1" x14ac:dyDescent="0.3">
      <c r="B13" s="432" t="s">
        <v>8</v>
      </c>
      <c r="C13" s="433"/>
      <c r="D13" s="434"/>
      <c r="E13" s="115">
        <f>SUM(E9:E12)</f>
        <v>16696</v>
      </c>
      <c r="F13" s="115">
        <f>SUM(F9:F12)</f>
        <v>43815</v>
      </c>
      <c r="G13" s="115">
        <f>SUM(G9:G12)</f>
        <v>15346</v>
      </c>
      <c r="H13" s="51">
        <f>G13/E13*100</f>
        <v>91.914230953521809</v>
      </c>
    </row>
    <row r="14" spans="2:9" ht="15" thickTop="1" x14ac:dyDescent="0.2">
      <c r="B14" s="47"/>
      <c r="C14" s="47"/>
      <c r="E14" s="47"/>
      <c r="F14" s="47"/>
      <c r="G14" s="47"/>
    </row>
    <row r="15" spans="2:9" ht="15" x14ac:dyDescent="0.25">
      <c r="B15" s="54" t="s">
        <v>10</v>
      </c>
    </row>
    <row r="16" spans="2:9" ht="30.75" customHeight="1" thickBot="1" x14ac:dyDescent="0.3">
      <c r="B16" s="429" t="s">
        <v>339</v>
      </c>
      <c r="C16" s="430"/>
      <c r="D16" s="430"/>
      <c r="E16" s="430"/>
      <c r="F16" s="430"/>
      <c r="G16" s="459">
        <f>SUM(G17)</f>
        <v>11930</v>
      </c>
      <c r="H16" s="459"/>
      <c r="I16" s="2"/>
    </row>
    <row r="17" spans="1:9" ht="14.25" customHeight="1" thickTop="1" x14ac:dyDescent="0.25">
      <c r="A17" s="47">
        <v>5331</v>
      </c>
      <c r="B17" s="52" t="s">
        <v>170</v>
      </c>
      <c r="G17" s="446">
        <v>11930</v>
      </c>
      <c r="H17" s="447"/>
    </row>
    <row r="18" spans="1:9" ht="15" customHeight="1" x14ac:dyDescent="0.25">
      <c r="B18" s="472" t="s">
        <v>307</v>
      </c>
      <c r="C18" s="472"/>
      <c r="D18" s="472"/>
      <c r="E18" s="472"/>
      <c r="F18" s="472"/>
      <c r="G18" s="474"/>
      <c r="H18" s="475"/>
    </row>
    <row r="20" spans="1:9" ht="17.25" customHeight="1" thickBot="1" x14ac:dyDescent="0.3">
      <c r="B20" s="55" t="s">
        <v>126</v>
      </c>
      <c r="C20" s="56"/>
      <c r="D20" s="57"/>
      <c r="E20" s="58"/>
      <c r="F20" s="58"/>
      <c r="G20" s="459">
        <f>SUM(G21,G24,G27,G30,G33,G42)</f>
        <v>466</v>
      </c>
      <c r="H20" s="459"/>
      <c r="I20" s="2"/>
    </row>
    <row r="21" spans="1:9" ht="15.75" thickTop="1" x14ac:dyDescent="0.25">
      <c r="A21" s="47">
        <v>5139</v>
      </c>
      <c r="B21" s="52" t="s">
        <v>200</v>
      </c>
      <c r="G21" s="446">
        <v>6</v>
      </c>
      <c r="H21" s="447"/>
    </row>
    <row r="22" spans="1:9" x14ac:dyDescent="0.2">
      <c r="B22" s="444" t="s">
        <v>281</v>
      </c>
      <c r="C22" s="444"/>
      <c r="D22" s="444"/>
      <c r="E22" s="444"/>
      <c r="F22" s="444"/>
      <c r="G22" s="444"/>
      <c r="H22" s="444"/>
    </row>
    <row r="23" spans="1:9" ht="9.9499999999999993" customHeight="1" x14ac:dyDescent="0.2">
      <c r="B23" s="204"/>
      <c r="C23" s="204"/>
      <c r="D23" s="204"/>
      <c r="E23" s="204"/>
      <c r="F23" s="204"/>
      <c r="G23" s="204"/>
      <c r="H23" s="204"/>
    </row>
    <row r="24" spans="1:9" ht="15" x14ac:dyDescent="0.25">
      <c r="A24" s="47">
        <v>5164</v>
      </c>
      <c r="B24" s="52" t="s">
        <v>42</v>
      </c>
      <c r="G24" s="446">
        <v>65</v>
      </c>
      <c r="H24" s="447"/>
    </row>
    <row r="25" spans="1:9" ht="30.75" customHeight="1" x14ac:dyDescent="0.2">
      <c r="B25" s="456" t="s">
        <v>223</v>
      </c>
      <c r="C25" s="456"/>
      <c r="D25" s="456"/>
      <c r="E25" s="456"/>
      <c r="F25" s="456"/>
      <c r="G25" s="456"/>
      <c r="H25" s="456"/>
    </row>
    <row r="26" spans="1:9" ht="9.9499999999999993" customHeight="1" x14ac:dyDescent="0.2"/>
    <row r="27" spans="1:9" ht="15" x14ac:dyDescent="0.25">
      <c r="A27" s="47">
        <v>5166</v>
      </c>
      <c r="B27" s="52" t="s">
        <v>14</v>
      </c>
      <c r="C27" s="203"/>
      <c r="D27" s="203"/>
      <c r="E27" s="203"/>
      <c r="F27" s="203"/>
      <c r="G27" s="446">
        <v>25</v>
      </c>
      <c r="H27" s="447"/>
    </row>
    <row r="28" spans="1:9" x14ac:dyDescent="0.2">
      <c r="B28" s="533" t="s">
        <v>282</v>
      </c>
      <c r="C28" s="533"/>
      <c r="D28" s="533"/>
      <c r="E28" s="533"/>
      <c r="F28" s="533"/>
      <c r="G28" s="533"/>
      <c r="H28" s="533"/>
    </row>
    <row r="29" spans="1:9" ht="9.9499999999999993" customHeight="1" x14ac:dyDescent="0.2">
      <c r="B29" s="204"/>
      <c r="C29" s="204"/>
      <c r="D29" s="204"/>
      <c r="E29" s="204"/>
      <c r="F29" s="204"/>
      <c r="G29" s="204"/>
      <c r="H29" s="204"/>
    </row>
    <row r="30" spans="1:9" ht="15" x14ac:dyDescent="0.25">
      <c r="A30" s="47">
        <v>5169</v>
      </c>
      <c r="B30" s="52" t="s">
        <v>16</v>
      </c>
      <c r="C30" s="203"/>
      <c r="D30" s="203"/>
      <c r="E30" s="203"/>
      <c r="F30" s="203"/>
      <c r="G30" s="446">
        <v>200</v>
      </c>
      <c r="H30" s="447"/>
    </row>
    <row r="31" spans="1:9" x14ac:dyDescent="0.2">
      <c r="B31" s="448" t="s">
        <v>283</v>
      </c>
      <c r="C31" s="533"/>
      <c r="D31" s="533"/>
      <c r="E31" s="533"/>
      <c r="F31" s="533"/>
      <c r="G31" s="533"/>
      <c r="H31" s="533"/>
    </row>
    <row r="32" spans="1:9" ht="9.9499999999999993" customHeight="1" x14ac:dyDescent="0.2"/>
    <row r="33" spans="1:9" ht="15" x14ac:dyDescent="0.25">
      <c r="A33" s="47">
        <v>5175</v>
      </c>
      <c r="B33" s="52" t="s">
        <v>33</v>
      </c>
      <c r="G33" s="446">
        <f>SUM(G34,G36,G40)</f>
        <v>110</v>
      </c>
      <c r="H33" s="447"/>
    </row>
    <row r="34" spans="1:9" ht="15" customHeight="1" x14ac:dyDescent="0.25">
      <c r="B34" s="472" t="s">
        <v>284</v>
      </c>
      <c r="C34" s="472"/>
      <c r="D34" s="472"/>
      <c r="E34" s="472"/>
      <c r="F34" s="472"/>
      <c r="G34" s="474">
        <v>10</v>
      </c>
      <c r="H34" s="475"/>
    </row>
    <row r="35" spans="1:9" ht="9.9499999999999993" customHeight="1" x14ac:dyDescent="0.2"/>
    <row r="36" spans="1:9" ht="15" customHeight="1" x14ac:dyDescent="0.25">
      <c r="B36" s="472" t="s">
        <v>286</v>
      </c>
      <c r="C36" s="472"/>
      <c r="D36" s="472"/>
      <c r="E36" s="472"/>
      <c r="F36" s="472"/>
      <c r="G36" s="474">
        <v>50</v>
      </c>
      <c r="H36" s="475"/>
    </row>
    <row r="37" spans="1:9" x14ac:dyDescent="0.2">
      <c r="B37" s="456" t="s">
        <v>285</v>
      </c>
      <c r="C37" s="456"/>
      <c r="D37" s="456"/>
      <c r="E37" s="456"/>
      <c r="F37" s="456"/>
      <c r="G37" s="456"/>
      <c r="H37" s="456"/>
    </row>
    <row r="38" spans="1:9" x14ac:dyDescent="0.2">
      <c r="B38" s="456"/>
      <c r="C38" s="456"/>
      <c r="D38" s="456"/>
      <c r="E38" s="456"/>
      <c r="F38" s="456"/>
      <c r="G38" s="456"/>
      <c r="H38" s="456"/>
    </row>
    <row r="39" spans="1:9" x14ac:dyDescent="0.2">
      <c r="B39" s="305"/>
      <c r="C39" s="305"/>
      <c r="D39" s="305"/>
      <c r="E39" s="305"/>
      <c r="F39" s="305"/>
      <c r="G39" s="305"/>
      <c r="H39" s="305"/>
    </row>
    <row r="40" spans="1:9" ht="15" customHeight="1" x14ac:dyDescent="0.25">
      <c r="B40" s="472" t="s">
        <v>536</v>
      </c>
      <c r="C40" s="472"/>
      <c r="D40" s="472"/>
      <c r="E40" s="472"/>
      <c r="F40" s="472"/>
      <c r="G40" s="474">
        <v>50</v>
      </c>
      <c r="H40" s="475"/>
    </row>
    <row r="41" spans="1:9" ht="9.9499999999999993" customHeight="1" x14ac:dyDescent="0.2"/>
    <row r="42" spans="1:9" ht="15" x14ac:dyDescent="0.25">
      <c r="A42" s="47">
        <v>5192</v>
      </c>
      <c r="B42" s="52" t="s">
        <v>202</v>
      </c>
      <c r="C42" s="203"/>
      <c r="D42" s="203"/>
      <c r="E42" s="203"/>
      <c r="F42" s="203"/>
      <c r="G42" s="446">
        <v>60</v>
      </c>
      <c r="H42" s="447"/>
    </row>
    <row r="43" spans="1:9" ht="15" customHeight="1" x14ac:dyDescent="0.2">
      <c r="B43" s="444" t="s">
        <v>315</v>
      </c>
      <c r="C43" s="444"/>
      <c r="D43" s="444"/>
      <c r="E43" s="444"/>
      <c r="F43" s="444"/>
      <c r="G43" s="444"/>
      <c r="H43" s="444"/>
    </row>
    <row r="44" spans="1:9" ht="9.9499999999999993" customHeight="1" x14ac:dyDescent="0.2"/>
    <row r="45" spans="1:9" ht="17.25" customHeight="1" thickBot="1" x14ac:dyDescent="0.3">
      <c r="B45" s="55" t="s">
        <v>287</v>
      </c>
      <c r="C45" s="56"/>
      <c r="D45" s="57"/>
      <c r="E45" s="58"/>
      <c r="F45" s="58"/>
      <c r="G45" s="459">
        <f>SUM(G46,G53,G56)</f>
        <v>2950</v>
      </c>
      <c r="H45" s="459"/>
      <c r="I45" s="2"/>
    </row>
    <row r="46" spans="1:9" ht="15.75" thickTop="1" x14ac:dyDescent="0.25">
      <c r="A46" s="47">
        <v>5169</v>
      </c>
      <c r="B46" s="52" t="s">
        <v>16</v>
      </c>
      <c r="G46" s="446">
        <v>800</v>
      </c>
      <c r="H46" s="447"/>
    </row>
    <row r="47" spans="1:9" ht="15" x14ac:dyDescent="0.25">
      <c r="B47" s="197" t="s">
        <v>539</v>
      </c>
      <c r="G47" s="474"/>
      <c r="H47" s="475"/>
    </row>
    <row r="48" spans="1:9" ht="14.25" customHeight="1" x14ac:dyDescent="0.2">
      <c r="B48" s="420" t="s">
        <v>537</v>
      </c>
      <c r="C48" s="420"/>
      <c r="D48" s="420"/>
      <c r="E48" s="420"/>
      <c r="F48" s="420"/>
      <c r="G48" s="420"/>
      <c r="H48" s="420"/>
    </row>
    <row r="49" spans="1:8" x14ac:dyDescent="0.2">
      <c r="B49" s="420"/>
      <c r="C49" s="420"/>
      <c r="D49" s="420"/>
      <c r="E49" s="420"/>
      <c r="F49" s="420"/>
      <c r="G49" s="420"/>
      <c r="H49" s="420"/>
    </row>
    <row r="50" spans="1:8" x14ac:dyDescent="0.2">
      <c r="B50" s="420"/>
      <c r="C50" s="420"/>
      <c r="D50" s="420"/>
      <c r="E50" s="420"/>
      <c r="F50" s="420"/>
      <c r="G50" s="420"/>
      <c r="H50" s="420"/>
    </row>
    <row r="51" spans="1:8" ht="28.5" customHeight="1" x14ac:dyDescent="0.2">
      <c r="B51" s="420"/>
      <c r="C51" s="420"/>
      <c r="D51" s="420"/>
      <c r="E51" s="420"/>
      <c r="F51" s="420"/>
      <c r="G51" s="420"/>
      <c r="H51" s="420"/>
    </row>
    <row r="52" spans="1:8" ht="15" customHeight="1" x14ac:dyDescent="0.2">
      <c r="B52" s="47"/>
      <c r="C52" s="47"/>
      <c r="E52" s="47"/>
      <c r="F52" s="47"/>
      <c r="G52" s="47"/>
    </row>
    <row r="53" spans="1:8" ht="14.25" customHeight="1" x14ac:dyDescent="0.25">
      <c r="A53" s="47">
        <v>5179</v>
      </c>
      <c r="B53" s="534" t="s">
        <v>203</v>
      </c>
      <c r="C53" s="534"/>
      <c r="D53" s="534"/>
      <c r="E53" s="258"/>
      <c r="F53" s="258"/>
      <c r="G53" s="446">
        <v>1300</v>
      </c>
      <c r="H53" s="447"/>
    </row>
    <row r="54" spans="1:8" ht="15.75" customHeight="1" x14ac:dyDescent="0.2">
      <c r="B54" s="47" t="s">
        <v>538</v>
      </c>
      <c r="C54" s="47"/>
      <c r="E54" s="47"/>
      <c r="F54" s="47"/>
      <c r="G54" s="47"/>
    </row>
    <row r="55" spans="1:8" ht="15.75" customHeight="1" x14ac:dyDescent="0.2">
      <c r="B55" s="47"/>
      <c r="C55" s="47"/>
      <c r="E55" s="47"/>
      <c r="F55" s="47"/>
      <c r="G55" s="47"/>
    </row>
    <row r="56" spans="1:8" ht="15" x14ac:dyDescent="0.25">
      <c r="A56" s="47">
        <v>5194</v>
      </c>
      <c r="B56" s="52" t="s">
        <v>36</v>
      </c>
      <c r="G56" s="446">
        <v>850</v>
      </c>
      <c r="H56" s="447"/>
    </row>
    <row r="57" spans="1:8" ht="15" x14ac:dyDescent="0.25">
      <c r="B57" s="257" t="s">
        <v>539</v>
      </c>
      <c r="G57" s="490"/>
      <c r="H57" s="491"/>
    </row>
    <row r="58" spans="1:8" ht="15.75" customHeight="1" x14ac:dyDescent="0.2">
      <c r="B58" s="456" t="s">
        <v>540</v>
      </c>
      <c r="C58" s="456"/>
      <c r="D58" s="456"/>
      <c r="E58" s="456"/>
      <c r="F58" s="456"/>
      <c r="G58" s="456"/>
      <c r="H58" s="456"/>
    </row>
    <row r="59" spans="1:8" ht="28.5" customHeight="1" x14ac:dyDescent="0.2">
      <c r="B59" s="456"/>
      <c r="C59" s="456"/>
      <c r="D59" s="456"/>
      <c r="E59" s="456"/>
      <c r="F59" s="456"/>
      <c r="G59" s="456"/>
      <c r="H59" s="456"/>
    </row>
    <row r="62" spans="1:8" ht="13.5" customHeight="1" x14ac:dyDescent="0.2"/>
    <row r="75" spans="2:9" ht="31.5" customHeight="1" thickBot="1" x14ac:dyDescent="0.3">
      <c r="B75" s="429" t="s">
        <v>340</v>
      </c>
      <c r="C75" s="430"/>
      <c r="D75" s="430"/>
      <c r="E75" s="430"/>
      <c r="F75" s="430"/>
      <c r="G75" s="459">
        <f>SUM(G76)</f>
        <v>27285</v>
      </c>
      <c r="H75" s="459"/>
      <c r="I75" s="2"/>
    </row>
    <row r="76" spans="2:9" ht="14.25" customHeight="1" thickTop="1" x14ac:dyDescent="0.25">
      <c r="B76" s="52" t="s">
        <v>308</v>
      </c>
      <c r="G76" s="446">
        <v>27285</v>
      </c>
      <c r="H76" s="447"/>
    </row>
    <row r="77" spans="2:9" ht="15" customHeight="1" x14ac:dyDescent="0.2">
      <c r="B77" s="440" t="s">
        <v>343</v>
      </c>
      <c r="C77" s="440"/>
      <c r="D77" s="440"/>
      <c r="E77" s="440"/>
      <c r="F77" s="440"/>
      <c r="G77" s="440"/>
      <c r="H77" s="440"/>
    </row>
    <row r="78" spans="2:9" ht="15" customHeight="1" x14ac:dyDescent="0.2">
      <c r="B78" s="440"/>
      <c r="C78" s="440"/>
      <c r="D78" s="440"/>
      <c r="E78" s="440"/>
      <c r="F78" s="440"/>
      <c r="G78" s="440"/>
      <c r="H78" s="440"/>
    </row>
    <row r="79" spans="2:9" x14ac:dyDescent="0.2">
      <c r="B79" s="212"/>
      <c r="C79" s="212"/>
      <c r="D79" s="212"/>
      <c r="E79" s="212"/>
      <c r="F79" s="212"/>
      <c r="G79" s="212"/>
      <c r="H79" s="212"/>
    </row>
  </sheetData>
  <mergeCells count="39">
    <mergeCell ref="B58:H59"/>
    <mergeCell ref="G56:H56"/>
    <mergeCell ref="G57:H57"/>
    <mergeCell ref="B25:H25"/>
    <mergeCell ref="G33:H33"/>
    <mergeCell ref="B37:H38"/>
    <mergeCell ref="B43:H43"/>
    <mergeCell ref="B48:H51"/>
    <mergeCell ref="G34:H34"/>
    <mergeCell ref="B53:D53"/>
    <mergeCell ref="G53:H53"/>
    <mergeCell ref="B40:F40"/>
    <mergeCell ref="G40:H40"/>
    <mergeCell ref="G76:H76"/>
    <mergeCell ref="B77:H78"/>
    <mergeCell ref="G24:H24"/>
    <mergeCell ref="G45:H45"/>
    <mergeCell ref="G46:H46"/>
    <mergeCell ref="B28:H28"/>
    <mergeCell ref="G27:H27"/>
    <mergeCell ref="G42:H42"/>
    <mergeCell ref="G30:H30"/>
    <mergeCell ref="B31:H31"/>
    <mergeCell ref="B34:F34"/>
    <mergeCell ref="B36:F36"/>
    <mergeCell ref="G36:H36"/>
    <mergeCell ref="G47:H47"/>
    <mergeCell ref="B75:F75"/>
    <mergeCell ref="G75:H75"/>
    <mergeCell ref="G20:H20"/>
    <mergeCell ref="G21:H21"/>
    <mergeCell ref="B22:H22"/>
    <mergeCell ref="G1:H1"/>
    <mergeCell ref="B13:D13"/>
    <mergeCell ref="B18:F18"/>
    <mergeCell ref="G18:H18"/>
    <mergeCell ref="B16:F16"/>
    <mergeCell ref="G16:H16"/>
    <mergeCell ref="G17:H17"/>
  </mergeCells>
  <pageMargins left="0.70866141732283472" right="0.70866141732283472" top="0.78740157480314965" bottom="0.78740157480314965" header="0.31496062992125984" footer="0.31496062992125984"/>
  <pageSetup paperSize="9" scale="68" firstPageNumber="47"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55"/>
  <sheetViews>
    <sheetView showGridLines="0" view="pageBreakPreview" topLeftCell="A22" zoomScaleNormal="100" zoomScaleSheetLayoutView="100" workbookViewId="0">
      <selection activeCell="P23" sqref="P23"/>
    </sheetView>
  </sheetViews>
  <sheetFormatPr defaultRowHeight="14.25" x14ac:dyDescent="0.2"/>
  <cols>
    <col min="1" max="1" width="9.140625" style="47"/>
    <col min="2" max="2" width="8.5703125" style="53" customWidth="1"/>
    <col min="3" max="3" width="9.140625" style="53"/>
    <col min="4" max="4" width="58.7109375" style="47" customWidth="1"/>
    <col min="5" max="7" width="14.140625" style="45" customWidth="1"/>
    <col min="8" max="8" width="9.140625" style="47" customWidth="1"/>
    <col min="9" max="9" width="13.5703125" style="47" customWidth="1"/>
    <col min="10" max="12" width="9.140625" style="47" customWidth="1"/>
    <col min="13" max="13" width="13.28515625" style="47" customWidth="1"/>
    <col min="14" max="16384" width="9.140625" style="47"/>
  </cols>
  <sheetData>
    <row r="1" spans="2:8" ht="23.25" x14ac:dyDescent="0.35">
      <c r="B1" s="129" t="s">
        <v>127</v>
      </c>
      <c r="G1" s="465" t="s">
        <v>128</v>
      </c>
      <c r="H1" s="465"/>
    </row>
    <row r="3" spans="2:8" x14ac:dyDescent="0.2">
      <c r="B3" s="66" t="s">
        <v>1</v>
      </c>
      <c r="C3" s="66" t="s">
        <v>129</v>
      </c>
    </row>
    <row r="4" spans="2:8" x14ac:dyDescent="0.2">
      <c r="C4" s="66" t="s">
        <v>56</v>
      </c>
    </row>
    <row r="6" spans="2:8" s="50" customFormat="1" ht="13.5" thickBot="1" x14ac:dyDescent="0.25">
      <c r="B6" s="131"/>
      <c r="C6" s="131"/>
      <c r="E6" s="46"/>
      <c r="F6" s="46"/>
      <c r="G6" s="46"/>
      <c r="H6" s="220" t="s">
        <v>6</v>
      </c>
    </row>
    <row r="7" spans="2:8" s="50" customFormat="1" ht="39.75" thickTop="1" thickBot="1" x14ac:dyDescent="0.25">
      <c r="B7" s="82" t="s">
        <v>2</v>
      </c>
      <c r="C7" s="83" t="s">
        <v>3</v>
      </c>
      <c r="D7" s="84" t="s">
        <v>4</v>
      </c>
      <c r="E7" s="85" t="s">
        <v>444</v>
      </c>
      <c r="F7" s="1" t="s">
        <v>721</v>
      </c>
      <c r="G7" s="85" t="s">
        <v>445</v>
      </c>
      <c r="H7" s="36" t="s">
        <v>5</v>
      </c>
    </row>
    <row r="8" spans="2:8" s="91" customFormat="1" ht="12.75" thickTop="1" thickBot="1" x14ac:dyDescent="0.25">
      <c r="B8" s="86">
        <v>1</v>
      </c>
      <c r="C8" s="87">
        <v>2</v>
      </c>
      <c r="D8" s="87">
        <v>3</v>
      </c>
      <c r="E8" s="88">
        <v>4</v>
      </c>
      <c r="F8" s="88">
        <v>5</v>
      </c>
      <c r="G8" s="88">
        <v>6</v>
      </c>
      <c r="H8" s="89" t="s">
        <v>442</v>
      </c>
    </row>
    <row r="9" spans="2:8" ht="15" thickTop="1" x14ac:dyDescent="0.2">
      <c r="B9" s="107">
        <v>3513</v>
      </c>
      <c r="C9" s="108">
        <v>51</v>
      </c>
      <c r="D9" s="112" t="s">
        <v>7</v>
      </c>
      <c r="E9" s="32">
        <v>37950</v>
      </c>
      <c r="F9" s="32">
        <v>39546</v>
      </c>
      <c r="G9" s="32">
        <f>SUM(G21)</f>
        <v>41150</v>
      </c>
      <c r="H9" s="44">
        <f t="shared" ref="H9:H17" si="0">G9/E9*100</f>
        <v>108.43214756258234</v>
      </c>
    </row>
    <row r="10" spans="2:8" x14ac:dyDescent="0.2">
      <c r="B10" s="107">
        <v>3522</v>
      </c>
      <c r="C10" s="108">
        <v>51</v>
      </c>
      <c r="D10" s="176" t="s">
        <v>7</v>
      </c>
      <c r="E10" s="32">
        <v>7000</v>
      </c>
      <c r="F10" s="32">
        <v>7094</v>
      </c>
      <c r="G10" s="32">
        <f>SUM(G25)</f>
        <v>7000</v>
      </c>
      <c r="H10" s="44">
        <f t="shared" si="0"/>
        <v>100</v>
      </c>
    </row>
    <row r="11" spans="2:8" x14ac:dyDescent="0.2">
      <c r="B11" s="107">
        <v>3532</v>
      </c>
      <c r="C11" s="108">
        <v>51</v>
      </c>
      <c r="D11" s="176" t="s">
        <v>7</v>
      </c>
      <c r="E11" s="32">
        <v>400</v>
      </c>
      <c r="F11" s="32"/>
      <c r="G11" s="32"/>
      <c r="H11" s="44">
        <f t="shared" si="0"/>
        <v>0</v>
      </c>
    </row>
    <row r="12" spans="2:8" x14ac:dyDescent="0.2">
      <c r="B12" s="107">
        <v>3532</v>
      </c>
      <c r="C12" s="108">
        <v>58</v>
      </c>
      <c r="D12" s="371" t="s">
        <v>709</v>
      </c>
      <c r="E12" s="32"/>
      <c r="F12" s="32">
        <v>400</v>
      </c>
      <c r="G12" s="32"/>
      <c r="H12" s="44"/>
    </row>
    <row r="13" spans="2:8" s="229" customFormat="1" ht="28.5" x14ac:dyDescent="0.25">
      <c r="B13" s="215">
        <v>3544</v>
      </c>
      <c r="C13" s="216">
        <v>53</v>
      </c>
      <c r="D13" s="231" t="s">
        <v>324</v>
      </c>
      <c r="E13" s="142">
        <v>300</v>
      </c>
      <c r="F13" s="142">
        <v>300</v>
      </c>
      <c r="G13" s="142">
        <f>SUM(G30)</f>
        <v>300</v>
      </c>
      <c r="H13" s="111">
        <f t="shared" si="0"/>
        <v>100</v>
      </c>
    </row>
    <row r="14" spans="2:8" x14ac:dyDescent="0.2">
      <c r="B14" s="107">
        <v>3599</v>
      </c>
      <c r="C14" s="108">
        <v>51</v>
      </c>
      <c r="D14" s="176" t="s">
        <v>7</v>
      </c>
      <c r="E14" s="32">
        <v>1810</v>
      </c>
      <c r="F14" s="32">
        <v>1195</v>
      </c>
      <c r="G14" s="32">
        <f>SUM(G34)</f>
        <v>1210</v>
      </c>
      <c r="H14" s="44">
        <f t="shared" si="0"/>
        <v>66.850828729281758</v>
      </c>
    </row>
    <row r="15" spans="2:8" x14ac:dyDescent="0.2">
      <c r="B15" s="107">
        <v>3599</v>
      </c>
      <c r="C15" s="108">
        <v>58</v>
      </c>
      <c r="D15" s="371" t="s">
        <v>709</v>
      </c>
      <c r="E15" s="32"/>
      <c r="F15" s="32">
        <v>600</v>
      </c>
      <c r="G15" s="32">
        <f>SUM(G43)</f>
        <v>600</v>
      </c>
      <c r="H15" s="44"/>
    </row>
    <row r="16" spans="2:8" ht="15" thickBot="1" x14ac:dyDescent="0.25">
      <c r="B16" s="113">
        <v>6172</v>
      </c>
      <c r="C16" s="114">
        <v>51</v>
      </c>
      <c r="D16" s="176" t="s">
        <v>7</v>
      </c>
      <c r="E16" s="33">
        <v>15</v>
      </c>
      <c r="F16" s="33">
        <v>30</v>
      </c>
      <c r="G16" s="33">
        <f>SUM(G47)</f>
        <v>50</v>
      </c>
      <c r="H16" s="44">
        <f t="shared" si="0"/>
        <v>333.33333333333337</v>
      </c>
    </row>
    <row r="17" spans="1:9" s="117" customFormat="1" ht="16.5" thickTop="1" thickBot="1" x14ac:dyDescent="0.3">
      <c r="B17" s="432" t="s">
        <v>8</v>
      </c>
      <c r="C17" s="433"/>
      <c r="D17" s="434"/>
      <c r="E17" s="115">
        <f>SUM(E9:E16)</f>
        <v>47475</v>
      </c>
      <c r="F17" s="115">
        <f>SUM(F9:F16)</f>
        <v>49165</v>
      </c>
      <c r="G17" s="115">
        <f>SUM(G9:G16)</f>
        <v>50310</v>
      </c>
      <c r="H17" s="51">
        <f t="shared" si="0"/>
        <v>105.97156398104266</v>
      </c>
    </row>
    <row r="18" spans="1:9" ht="15" thickTop="1" x14ac:dyDescent="0.2">
      <c r="B18" s="47"/>
      <c r="C18" s="47"/>
      <c r="E18" s="47"/>
      <c r="F18" s="47"/>
      <c r="G18" s="47"/>
    </row>
    <row r="19" spans="1:9" x14ac:dyDescent="0.2">
      <c r="B19" s="48"/>
      <c r="C19" s="48"/>
      <c r="D19" s="48"/>
      <c r="E19" s="48"/>
      <c r="F19" s="48"/>
      <c r="G19" s="48"/>
      <c r="H19" s="48"/>
    </row>
    <row r="20" spans="1:9" ht="15" x14ac:dyDescent="0.25">
      <c r="B20" s="54" t="s">
        <v>10</v>
      </c>
    </row>
    <row r="21" spans="1:9" ht="17.25" customHeight="1" thickBot="1" x14ac:dyDescent="0.3">
      <c r="B21" s="55" t="s">
        <v>131</v>
      </c>
      <c r="C21" s="56"/>
      <c r="D21" s="57"/>
      <c r="E21" s="58"/>
      <c r="F21" s="58"/>
      <c r="G21" s="459">
        <f>SUM(G22)</f>
        <v>41150</v>
      </c>
      <c r="H21" s="459"/>
      <c r="I21" s="2"/>
    </row>
    <row r="22" spans="1:9" ht="15.75" thickTop="1" x14ac:dyDescent="0.25">
      <c r="A22" s="47">
        <v>5169</v>
      </c>
      <c r="B22" s="52" t="s">
        <v>16</v>
      </c>
      <c r="G22" s="446">
        <v>41150</v>
      </c>
      <c r="H22" s="447"/>
      <c r="I22" s="2"/>
    </row>
    <row r="23" spans="1:9" ht="46.5" customHeight="1" x14ac:dyDescent="0.2">
      <c r="B23" s="537" t="s">
        <v>431</v>
      </c>
      <c r="C23" s="537"/>
      <c r="D23" s="537"/>
      <c r="E23" s="537"/>
      <c r="F23" s="537"/>
      <c r="G23" s="537"/>
      <c r="H23" s="537"/>
    </row>
    <row r="24" spans="1:9" ht="15" x14ac:dyDescent="0.25">
      <c r="B24" s="66"/>
      <c r="G24" s="67"/>
      <c r="H24" s="68"/>
    </row>
    <row r="25" spans="1:9" ht="17.25" customHeight="1" thickBot="1" x14ac:dyDescent="0.3">
      <c r="B25" s="55" t="s">
        <v>132</v>
      </c>
      <c r="C25" s="56"/>
      <c r="D25" s="57"/>
      <c r="E25" s="58"/>
      <c r="F25" s="58"/>
      <c r="G25" s="459">
        <f>SUM(G26)</f>
        <v>7000</v>
      </c>
      <c r="H25" s="459"/>
      <c r="I25" s="2"/>
    </row>
    <row r="26" spans="1:9" ht="15.75" thickTop="1" x14ac:dyDescent="0.25">
      <c r="A26" s="47">
        <v>5169</v>
      </c>
      <c r="B26" s="52" t="s">
        <v>16</v>
      </c>
      <c r="G26" s="446">
        <v>7000</v>
      </c>
      <c r="H26" s="447"/>
    </row>
    <row r="27" spans="1:9" ht="15" x14ac:dyDescent="0.25">
      <c r="B27" s="41" t="s">
        <v>130</v>
      </c>
      <c r="G27" s="67"/>
      <c r="H27" s="68"/>
    </row>
    <row r="28" spans="1:9" ht="15" x14ac:dyDescent="0.25">
      <c r="B28" s="66" t="s">
        <v>234</v>
      </c>
      <c r="G28" s="67"/>
      <c r="H28" s="68"/>
    </row>
    <row r="29" spans="1:9" ht="15" x14ac:dyDescent="0.25">
      <c r="B29" s="234"/>
      <c r="G29" s="232"/>
      <c r="H29" s="233"/>
    </row>
    <row r="30" spans="1:9" ht="31.5" customHeight="1" thickBot="1" x14ac:dyDescent="0.3">
      <c r="B30" s="429" t="s">
        <v>341</v>
      </c>
      <c r="C30" s="430"/>
      <c r="D30" s="430"/>
      <c r="E30" s="430"/>
      <c r="F30" s="430"/>
      <c r="G30" s="459">
        <f>SUM(G31)</f>
        <v>300</v>
      </c>
      <c r="H30" s="459"/>
      <c r="I30" s="2"/>
    </row>
    <row r="31" spans="1:9" ht="15.75" thickTop="1" x14ac:dyDescent="0.25">
      <c r="A31" s="47">
        <v>5311</v>
      </c>
      <c r="B31" s="171" t="s">
        <v>190</v>
      </c>
      <c r="G31" s="446">
        <v>300</v>
      </c>
      <c r="H31" s="447"/>
    </row>
    <row r="32" spans="1:9" ht="15" x14ac:dyDescent="0.25">
      <c r="B32" s="66" t="s">
        <v>404</v>
      </c>
      <c r="G32" s="67"/>
      <c r="H32" s="68"/>
    </row>
    <row r="33" spans="1:9" ht="15" x14ac:dyDescent="0.25">
      <c r="B33" s="52"/>
      <c r="G33" s="67"/>
      <c r="H33" s="68"/>
    </row>
    <row r="34" spans="1:9" ht="17.25" customHeight="1" thickBot="1" x14ac:dyDescent="0.3">
      <c r="B34" s="55" t="s">
        <v>133</v>
      </c>
      <c r="C34" s="56"/>
      <c r="D34" s="57"/>
      <c r="E34" s="58"/>
      <c r="F34" s="58"/>
      <c r="G34" s="459">
        <f>SUM(G35,G39)</f>
        <v>1210</v>
      </c>
      <c r="H34" s="459"/>
      <c r="I34" s="2"/>
    </row>
    <row r="35" spans="1:9" ht="15.75" thickTop="1" x14ac:dyDescent="0.25">
      <c r="A35" s="47">
        <v>5169</v>
      </c>
      <c r="B35" s="52" t="s">
        <v>16</v>
      </c>
      <c r="G35" s="446">
        <v>1200</v>
      </c>
      <c r="H35" s="447"/>
      <c r="I35" s="2"/>
    </row>
    <row r="36" spans="1:9" ht="30.75" customHeight="1" x14ac:dyDescent="0.2">
      <c r="B36" s="456" t="s">
        <v>344</v>
      </c>
      <c r="C36" s="456"/>
      <c r="D36" s="456"/>
      <c r="E36" s="456"/>
      <c r="F36" s="456"/>
      <c r="G36" s="456"/>
      <c r="H36" s="456"/>
      <c r="I36" s="2"/>
    </row>
    <row r="37" spans="1:9" ht="45" hidden="1" customHeight="1" x14ac:dyDescent="0.2">
      <c r="B37" s="456"/>
      <c r="C37" s="456"/>
      <c r="D37" s="456"/>
      <c r="E37" s="456"/>
      <c r="F37" s="456"/>
      <c r="G37" s="535"/>
      <c r="H37" s="536"/>
      <c r="I37" s="2"/>
    </row>
    <row r="38" spans="1:9" ht="15.75" customHeight="1" x14ac:dyDescent="0.25">
      <c r="B38" s="66"/>
      <c r="G38" s="67"/>
      <c r="H38" s="68"/>
    </row>
    <row r="39" spans="1:9" ht="15" x14ac:dyDescent="0.25">
      <c r="A39" s="47">
        <v>5175</v>
      </c>
      <c r="B39" s="52" t="s">
        <v>33</v>
      </c>
      <c r="G39" s="446">
        <v>10</v>
      </c>
      <c r="H39" s="447"/>
    </row>
    <row r="40" spans="1:9" ht="15" x14ac:dyDescent="0.25">
      <c r="B40" s="66" t="s">
        <v>225</v>
      </c>
      <c r="G40" s="67"/>
      <c r="H40" s="68"/>
    </row>
    <row r="41" spans="1:9" ht="10.5" customHeight="1" x14ac:dyDescent="0.25">
      <c r="B41" s="234"/>
      <c r="G41" s="232"/>
      <c r="H41" s="233"/>
    </row>
    <row r="42" spans="1:9" ht="10.5" customHeight="1" x14ac:dyDescent="0.25">
      <c r="B42" s="368"/>
      <c r="G42" s="366"/>
      <c r="H42" s="367"/>
    </row>
    <row r="43" spans="1:9" ht="15.75" thickBot="1" x14ac:dyDescent="0.3">
      <c r="B43" s="55" t="s">
        <v>710</v>
      </c>
      <c r="C43" s="56"/>
      <c r="D43" s="57"/>
      <c r="E43" s="58"/>
      <c r="F43" s="58"/>
      <c r="G43" s="459">
        <f>SUM(G44)</f>
        <v>600</v>
      </c>
      <c r="H43" s="459"/>
    </row>
    <row r="44" spans="1:9" ht="15.75" thickTop="1" x14ac:dyDescent="0.25">
      <c r="A44" s="47">
        <v>5811</v>
      </c>
      <c r="B44" s="370" t="s">
        <v>709</v>
      </c>
      <c r="G44" s="446">
        <v>600</v>
      </c>
      <c r="H44" s="447">
        <v>550</v>
      </c>
    </row>
    <row r="45" spans="1:9" ht="14.25" customHeight="1" x14ac:dyDescent="0.2">
      <c r="B45" s="440" t="s">
        <v>345</v>
      </c>
      <c r="C45" s="440"/>
      <c r="D45" s="440"/>
      <c r="E45" s="440"/>
      <c r="F45" s="440"/>
      <c r="G45" s="440"/>
      <c r="H45" s="440"/>
    </row>
    <row r="46" spans="1:9" ht="15" x14ac:dyDescent="0.25">
      <c r="B46" s="66"/>
      <c r="G46" s="67"/>
      <c r="H46" s="68"/>
    </row>
    <row r="47" spans="1:9" ht="17.25" customHeight="1" thickBot="1" x14ac:dyDescent="0.3">
      <c r="B47" s="55" t="s">
        <v>44</v>
      </c>
      <c r="C47" s="56"/>
      <c r="D47" s="57"/>
      <c r="E47" s="58"/>
      <c r="F47" s="58"/>
      <c r="G47" s="459">
        <f>SUM(G48)</f>
        <v>50</v>
      </c>
      <c r="H47" s="459"/>
      <c r="I47" s="2"/>
    </row>
    <row r="48" spans="1:9" ht="15.75" thickTop="1" x14ac:dyDescent="0.25">
      <c r="A48" s="47">
        <v>5169</v>
      </c>
      <c r="B48" s="52" t="s">
        <v>16</v>
      </c>
      <c r="G48" s="446">
        <v>50</v>
      </c>
      <c r="H48" s="447"/>
    </row>
    <row r="49" spans="2:8" ht="15" x14ac:dyDescent="0.25">
      <c r="B49" s="66" t="s">
        <v>134</v>
      </c>
      <c r="G49" s="67"/>
      <c r="H49" s="68"/>
    </row>
    <row r="50" spans="2:8" ht="15" x14ac:dyDescent="0.25">
      <c r="B50" s="52"/>
      <c r="G50" s="67"/>
      <c r="H50" s="68"/>
    </row>
    <row r="51" spans="2:8" ht="15" x14ac:dyDescent="0.25">
      <c r="B51" s="52"/>
      <c r="G51" s="67"/>
      <c r="H51" s="68"/>
    </row>
    <row r="55" spans="2:8" ht="12.75" customHeight="1" x14ac:dyDescent="0.2"/>
  </sheetData>
  <mergeCells count="21">
    <mergeCell ref="G26:H26"/>
    <mergeCell ref="B23:H23"/>
    <mergeCell ref="G25:H25"/>
    <mergeCell ref="G1:H1"/>
    <mergeCell ref="B17:D17"/>
    <mergeCell ref="G21:H21"/>
    <mergeCell ref="G22:H22"/>
    <mergeCell ref="G48:H48"/>
    <mergeCell ref="G34:H34"/>
    <mergeCell ref="G35:H35"/>
    <mergeCell ref="G47:H47"/>
    <mergeCell ref="B30:F30"/>
    <mergeCell ref="G30:H30"/>
    <mergeCell ref="G31:H31"/>
    <mergeCell ref="G37:H37"/>
    <mergeCell ref="G39:H39"/>
    <mergeCell ref="B37:F37"/>
    <mergeCell ref="G44:H44"/>
    <mergeCell ref="B36:H36"/>
    <mergeCell ref="B45:H45"/>
    <mergeCell ref="G43:H43"/>
  </mergeCells>
  <pageMargins left="0.70866141732283472" right="0.70866141732283472" top="0.78740157480314965" bottom="0.78740157480314965" header="0.31496062992125984" footer="0.31496062992125984"/>
  <pageSetup paperSize="9" scale="68" firstPageNumber="48"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0"/>
  <sheetViews>
    <sheetView showGridLines="0" view="pageBreakPreview" topLeftCell="A4" zoomScaleNormal="100" zoomScaleSheetLayoutView="100" workbookViewId="0">
      <selection activeCell="P23" sqref="P23"/>
    </sheetView>
  </sheetViews>
  <sheetFormatPr defaultRowHeight="14.25" x14ac:dyDescent="0.2"/>
  <cols>
    <col min="1" max="1" width="5.7109375" style="47" customWidth="1"/>
    <col min="2" max="2" width="8.5703125" style="53" customWidth="1"/>
    <col min="3" max="3" width="9.7109375" style="53" customWidth="1"/>
    <col min="4" max="4" width="58.7109375" style="47" customWidth="1"/>
    <col min="5" max="7" width="14.140625" style="45" customWidth="1"/>
    <col min="8" max="8" width="9.140625" style="47" customWidth="1"/>
    <col min="9" max="9" width="13.5703125" style="47" customWidth="1"/>
    <col min="10" max="12" width="9.140625" style="47"/>
    <col min="13" max="13" width="13.28515625" style="47" customWidth="1"/>
    <col min="14" max="16384" width="9.140625" style="47"/>
  </cols>
  <sheetData>
    <row r="1" spans="2:8" ht="23.25" x14ac:dyDescent="0.35">
      <c r="B1" s="129" t="s">
        <v>267</v>
      </c>
      <c r="G1" s="465" t="s">
        <v>60</v>
      </c>
      <c r="H1" s="465"/>
    </row>
    <row r="3" spans="2:8" x14ac:dyDescent="0.2">
      <c r="B3" s="66" t="s">
        <v>1</v>
      </c>
      <c r="C3" s="66" t="s">
        <v>61</v>
      </c>
    </row>
    <row r="4" spans="2:8" x14ac:dyDescent="0.2">
      <c r="C4" s="66" t="s">
        <v>56</v>
      </c>
    </row>
    <row r="6" spans="2:8" s="50" customFormat="1" ht="13.5" thickBot="1" x14ac:dyDescent="0.25">
      <c r="B6" s="131"/>
      <c r="C6" s="131"/>
      <c r="E6" s="46"/>
      <c r="F6" s="46"/>
      <c r="G6" s="46"/>
      <c r="H6" s="220" t="s">
        <v>6</v>
      </c>
    </row>
    <row r="7" spans="2:8" s="50" customFormat="1" ht="39.75" thickTop="1" thickBot="1" x14ac:dyDescent="0.25">
      <c r="B7" s="82" t="s">
        <v>2</v>
      </c>
      <c r="C7" s="83" t="s">
        <v>3</v>
      </c>
      <c r="D7" s="84" t="s">
        <v>4</v>
      </c>
      <c r="E7" s="85" t="s">
        <v>444</v>
      </c>
      <c r="F7" s="1" t="s">
        <v>721</v>
      </c>
      <c r="G7" s="85" t="s">
        <v>445</v>
      </c>
      <c r="H7" s="36" t="s">
        <v>5</v>
      </c>
    </row>
    <row r="8" spans="2:8" s="91" customFormat="1" ht="12.75" thickTop="1" thickBot="1" x14ac:dyDescent="0.25">
      <c r="B8" s="86">
        <v>1</v>
      </c>
      <c r="C8" s="87">
        <v>2</v>
      </c>
      <c r="D8" s="87">
        <v>3</v>
      </c>
      <c r="E8" s="88">
        <v>4</v>
      </c>
      <c r="F8" s="88">
        <v>5</v>
      </c>
      <c r="G8" s="88">
        <v>6</v>
      </c>
      <c r="H8" s="89" t="s">
        <v>442</v>
      </c>
    </row>
    <row r="9" spans="2:8" ht="15" thickTop="1" x14ac:dyDescent="0.2">
      <c r="B9" s="172">
        <v>3315</v>
      </c>
      <c r="C9" s="173">
        <v>59</v>
      </c>
      <c r="D9" s="177" t="s">
        <v>40</v>
      </c>
      <c r="E9" s="175">
        <v>6500</v>
      </c>
      <c r="F9" s="175">
        <v>6500</v>
      </c>
      <c r="G9" s="175"/>
      <c r="H9" s="132"/>
    </row>
    <row r="10" spans="2:8" x14ac:dyDescent="0.2">
      <c r="B10" s="107">
        <v>2292</v>
      </c>
      <c r="C10" s="108">
        <v>51</v>
      </c>
      <c r="D10" s="112" t="s">
        <v>7</v>
      </c>
      <c r="E10" s="32"/>
      <c r="F10" s="32">
        <v>30</v>
      </c>
      <c r="G10" s="32"/>
      <c r="H10" s="44"/>
    </row>
    <row r="11" spans="2:8" x14ac:dyDescent="0.2">
      <c r="B11" s="107">
        <v>6172</v>
      </c>
      <c r="C11" s="108">
        <v>51</v>
      </c>
      <c r="D11" s="112" t="s">
        <v>7</v>
      </c>
      <c r="E11" s="32">
        <v>940</v>
      </c>
      <c r="F11" s="32">
        <v>934</v>
      </c>
      <c r="G11" s="32">
        <f>SUM(G17)</f>
        <v>930</v>
      </c>
      <c r="H11" s="44">
        <f>G11/E11*100</f>
        <v>98.936170212765958</v>
      </c>
    </row>
    <row r="12" spans="2:8" ht="15" thickBot="1" x14ac:dyDescent="0.25">
      <c r="B12" s="113">
        <v>2212</v>
      </c>
      <c r="C12" s="114">
        <v>51</v>
      </c>
      <c r="D12" s="112" t="s">
        <v>7</v>
      </c>
      <c r="E12" s="33">
        <v>350</v>
      </c>
      <c r="F12" s="33">
        <v>350</v>
      </c>
      <c r="G12" s="33">
        <f>SUM(G28)</f>
        <v>360</v>
      </c>
      <c r="H12" s="111">
        <f>G12/E12*100</f>
        <v>102.85714285714285</v>
      </c>
    </row>
    <row r="13" spans="2:8" s="117" customFormat="1" ht="16.5" thickTop="1" thickBot="1" x14ac:dyDescent="0.3">
      <c r="B13" s="432" t="s">
        <v>8</v>
      </c>
      <c r="C13" s="433"/>
      <c r="D13" s="434"/>
      <c r="E13" s="115">
        <f>SUM(E9:E12)</f>
        <v>7790</v>
      </c>
      <c r="F13" s="115">
        <f>SUM(F9:F12)</f>
        <v>7814</v>
      </c>
      <c r="G13" s="115">
        <f>SUM(G9:G12)</f>
        <v>1290</v>
      </c>
      <c r="H13" s="51">
        <f>G13/E13*100</f>
        <v>16.559691912708601</v>
      </c>
    </row>
    <row r="14" spans="2:8" ht="15" thickTop="1" x14ac:dyDescent="0.2">
      <c r="B14" s="538"/>
      <c r="C14" s="538"/>
      <c r="D14" s="538"/>
      <c r="E14" s="538"/>
      <c r="F14" s="538"/>
      <c r="G14" s="538"/>
      <c r="H14" s="538"/>
    </row>
    <row r="15" spans="2:8" x14ac:dyDescent="0.2">
      <c r="B15" s="48"/>
      <c r="C15" s="48"/>
      <c r="D15" s="48"/>
      <c r="E15" s="48"/>
      <c r="F15" s="48"/>
      <c r="G15" s="48"/>
      <c r="H15" s="48"/>
    </row>
    <row r="16" spans="2:8" ht="15" x14ac:dyDescent="0.25">
      <c r="B16" s="54" t="s">
        <v>10</v>
      </c>
    </row>
    <row r="17" spans="1:9" ht="17.25" customHeight="1" thickBot="1" x14ac:dyDescent="0.3">
      <c r="B17" s="55" t="s">
        <v>44</v>
      </c>
      <c r="C17" s="56"/>
      <c r="D17" s="57"/>
      <c r="E17" s="58"/>
      <c r="F17" s="58"/>
      <c r="G17" s="459">
        <f>SUM(G18,G21,G24)</f>
        <v>930</v>
      </c>
      <c r="H17" s="459"/>
      <c r="I17" s="2"/>
    </row>
    <row r="18" spans="1:9" ht="15.75" thickTop="1" x14ac:dyDescent="0.25">
      <c r="A18" s="47">
        <v>5164</v>
      </c>
      <c r="B18" s="52" t="s">
        <v>42</v>
      </c>
      <c r="G18" s="446">
        <v>500</v>
      </c>
      <c r="H18" s="447"/>
    </row>
    <row r="19" spans="1:9" ht="15" x14ac:dyDescent="0.25">
      <c r="B19" s="66" t="s">
        <v>265</v>
      </c>
      <c r="G19" s="67"/>
      <c r="H19" s="68"/>
    </row>
    <row r="20" spans="1:9" ht="15" x14ac:dyDescent="0.25">
      <c r="B20" s="66"/>
      <c r="G20" s="67"/>
      <c r="H20" s="68"/>
    </row>
    <row r="21" spans="1:9" ht="15" x14ac:dyDescent="0.25">
      <c r="A21" s="47">
        <v>5166</v>
      </c>
      <c r="B21" s="52" t="s">
        <v>14</v>
      </c>
      <c r="G21" s="446">
        <v>120</v>
      </c>
      <c r="H21" s="447"/>
    </row>
    <row r="22" spans="1:9" ht="15" customHeight="1" x14ac:dyDescent="0.2">
      <c r="B22" s="419" t="s">
        <v>266</v>
      </c>
      <c r="C22" s="419"/>
      <c r="D22" s="419"/>
      <c r="E22" s="419"/>
      <c r="F22" s="419"/>
      <c r="G22" s="419"/>
      <c r="H22" s="419"/>
    </row>
    <row r="23" spans="1:9" ht="15" x14ac:dyDescent="0.25">
      <c r="B23" s="52"/>
      <c r="G23" s="67"/>
      <c r="H23" s="68"/>
    </row>
    <row r="24" spans="1:9" ht="15" x14ac:dyDescent="0.25">
      <c r="A24" s="47">
        <v>5169</v>
      </c>
      <c r="B24" s="52" t="s">
        <v>16</v>
      </c>
      <c r="G24" s="446">
        <v>310</v>
      </c>
      <c r="H24" s="447"/>
    </row>
    <row r="25" spans="1:9" ht="15" customHeight="1" x14ac:dyDescent="0.2">
      <c r="B25" s="440" t="s">
        <v>380</v>
      </c>
      <c r="C25" s="440"/>
      <c r="D25" s="440"/>
      <c r="E25" s="440"/>
      <c r="F25" s="440"/>
      <c r="G25" s="440"/>
      <c r="H25" s="440"/>
    </row>
    <row r="26" spans="1:9" ht="15" customHeight="1" x14ac:dyDescent="0.2">
      <c r="B26" s="440"/>
      <c r="C26" s="440"/>
      <c r="D26" s="440"/>
      <c r="E26" s="440"/>
      <c r="F26" s="440"/>
      <c r="G26" s="440"/>
      <c r="H26" s="440"/>
    </row>
    <row r="27" spans="1:9" ht="15" x14ac:dyDescent="0.25">
      <c r="B27" s="75"/>
      <c r="C27" s="75"/>
      <c r="D27" s="75"/>
      <c r="E27" s="75"/>
      <c r="F27" s="75"/>
      <c r="G27" s="75"/>
      <c r="H27" s="75"/>
    </row>
    <row r="28" spans="1:9" ht="17.25" customHeight="1" thickBot="1" x14ac:dyDescent="0.3">
      <c r="B28" s="55" t="s">
        <v>123</v>
      </c>
      <c r="C28" s="56"/>
      <c r="D28" s="57"/>
      <c r="E28" s="58"/>
      <c r="F28" s="58"/>
      <c r="G28" s="459">
        <f>SUM(G29,G32,G35)</f>
        <v>360</v>
      </c>
      <c r="H28" s="459"/>
      <c r="I28" s="2"/>
    </row>
    <row r="29" spans="1:9" ht="15.75" thickTop="1" x14ac:dyDescent="0.25">
      <c r="A29" s="47">
        <v>5169</v>
      </c>
      <c r="B29" s="52" t="s">
        <v>16</v>
      </c>
      <c r="G29" s="446">
        <v>360</v>
      </c>
      <c r="H29" s="447"/>
    </row>
    <row r="30" spans="1:9" ht="15" x14ac:dyDescent="0.25">
      <c r="B30" s="440" t="s">
        <v>411</v>
      </c>
      <c r="C30" s="441"/>
      <c r="D30" s="441"/>
      <c r="E30" s="441"/>
      <c r="F30" s="441"/>
      <c r="G30" s="441"/>
      <c r="H30" s="441"/>
    </row>
  </sheetData>
  <mergeCells count="12">
    <mergeCell ref="G1:H1"/>
    <mergeCell ref="G28:H28"/>
    <mergeCell ref="B25:H26"/>
    <mergeCell ref="G29:H29"/>
    <mergeCell ref="B30:H30"/>
    <mergeCell ref="B13:D13"/>
    <mergeCell ref="G24:H24"/>
    <mergeCell ref="G17:H17"/>
    <mergeCell ref="G18:H18"/>
    <mergeCell ref="G21:H21"/>
    <mergeCell ref="B14:H14"/>
    <mergeCell ref="B22:H22"/>
  </mergeCells>
  <pageMargins left="0.70866141732283472" right="0.70866141732283472" top="0.78740157480314965" bottom="0.78740157480314965" header="0.31496062992125984" footer="0.31496062992125984"/>
  <pageSetup paperSize="9" scale="67" firstPageNumber="49"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304"/>
  <sheetViews>
    <sheetView showGridLines="0" view="pageBreakPreview" zoomScaleNormal="100" zoomScaleSheetLayoutView="100" workbookViewId="0">
      <selection activeCell="B92" sqref="B92:H93"/>
    </sheetView>
  </sheetViews>
  <sheetFormatPr defaultRowHeight="14.25" x14ac:dyDescent="0.2"/>
  <cols>
    <col min="1" max="1" width="7.140625" style="47" customWidth="1"/>
    <col min="2" max="2" width="8.5703125" style="53" customWidth="1"/>
    <col min="3" max="3" width="9.140625" style="53"/>
    <col min="4" max="4" width="57.85546875" style="47" customWidth="1"/>
    <col min="5" max="7" width="14.140625" style="45" customWidth="1"/>
    <col min="8" max="8" width="8.28515625" style="47" customWidth="1"/>
    <col min="9" max="9" width="13.28515625" style="47" bestFit="1" customWidth="1"/>
    <col min="10" max="12" width="9.140625" style="47"/>
    <col min="13" max="13" width="13.28515625" style="47" customWidth="1"/>
    <col min="14" max="16384" width="9.140625" style="47"/>
  </cols>
  <sheetData>
    <row r="1" spans="2:8" ht="23.25" x14ac:dyDescent="0.35">
      <c r="B1" s="129" t="s">
        <v>299</v>
      </c>
      <c r="G1" s="465" t="s">
        <v>79</v>
      </c>
      <c r="H1" s="465"/>
    </row>
    <row r="3" spans="2:8" x14ac:dyDescent="0.2">
      <c r="B3" s="66" t="s">
        <v>1</v>
      </c>
      <c r="C3" s="210" t="s">
        <v>22</v>
      </c>
      <c r="D3" s="30"/>
    </row>
    <row r="4" spans="2:8" x14ac:dyDescent="0.2">
      <c r="C4" s="66" t="s">
        <v>56</v>
      </c>
    </row>
    <row r="5" spans="2:8" s="50" customFormat="1" ht="13.5" thickBot="1" x14ac:dyDescent="0.25">
      <c r="B5" s="131"/>
      <c r="C5" s="131"/>
      <c r="E5" s="46"/>
      <c r="F5" s="46"/>
      <c r="G5" s="46"/>
      <c r="H5" s="220" t="s">
        <v>6</v>
      </c>
    </row>
    <row r="6" spans="2:8" s="50" customFormat="1" ht="39" customHeight="1" thickTop="1" thickBot="1" x14ac:dyDescent="0.25">
      <c r="B6" s="82" t="s">
        <v>2</v>
      </c>
      <c r="C6" s="83" t="s">
        <v>3</v>
      </c>
      <c r="D6" s="84" t="s">
        <v>4</v>
      </c>
      <c r="E6" s="85" t="s">
        <v>444</v>
      </c>
      <c r="F6" s="1" t="s">
        <v>721</v>
      </c>
      <c r="G6" s="85" t="s">
        <v>445</v>
      </c>
      <c r="H6" s="36" t="s">
        <v>5</v>
      </c>
    </row>
    <row r="7" spans="2:8" s="91" customFormat="1" ht="12.75" thickTop="1" thickBot="1" x14ac:dyDescent="0.25">
      <c r="B7" s="86">
        <v>1</v>
      </c>
      <c r="C7" s="87">
        <v>2</v>
      </c>
      <c r="D7" s="87">
        <v>3</v>
      </c>
      <c r="E7" s="88">
        <v>4</v>
      </c>
      <c r="F7" s="88">
        <v>5</v>
      </c>
      <c r="G7" s="88">
        <v>6</v>
      </c>
      <c r="H7" s="89" t="s">
        <v>442</v>
      </c>
    </row>
    <row r="8" spans="2:8" s="91" customFormat="1" ht="14.25" customHeight="1" thickTop="1" x14ac:dyDescent="0.2">
      <c r="B8" s="102">
        <v>2143</v>
      </c>
      <c r="C8" s="103">
        <v>51</v>
      </c>
      <c r="D8" s="106" t="s">
        <v>7</v>
      </c>
      <c r="E8" s="42">
        <v>13879</v>
      </c>
      <c r="F8" s="42">
        <v>13879</v>
      </c>
      <c r="G8" s="42">
        <f>SUM(G28)</f>
        <v>18979</v>
      </c>
      <c r="H8" s="101">
        <f>G8/E8*100</f>
        <v>136.74616326824699</v>
      </c>
    </row>
    <row r="9" spans="2:8" s="91" customFormat="1" ht="14.25" customHeight="1" x14ac:dyDescent="0.2">
      <c r="B9" s="102">
        <v>2143</v>
      </c>
      <c r="C9" s="103">
        <v>62</v>
      </c>
      <c r="D9" s="106" t="s">
        <v>723</v>
      </c>
      <c r="E9" s="42"/>
      <c r="F9" s="42">
        <v>1000</v>
      </c>
      <c r="G9" s="42"/>
      <c r="H9" s="101"/>
    </row>
    <row r="10" spans="2:8" ht="14.25" customHeight="1" x14ac:dyDescent="0.2">
      <c r="B10" s="102">
        <v>3341</v>
      </c>
      <c r="C10" s="108">
        <v>51</v>
      </c>
      <c r="D10" s="106" t="s">
        <v>7</v>
      </c>
      <c r="E10" s="32">
        <v>5200</v>
      </c>
      <c r="F10" s="32">
        <v>5200</v>
      </c>
      <c r="G10" s="32">
        <f>SUM(G95)</f>
        <v>5200</v>
      </c>
      <c r="H10" s="101">
        <f>G10/E10*100</f>
        <v>100</v>
      </c>
    </row>
    <row r="11" spans="2:8" ht="14.25" customHeight="1" x14ac:dyDescent="0.2">
      <c r="B11" s="102">
        <v>3349</v>
      </c>
      <c r="C11" s="103">
        <v>51</v>
      </c>
      <c r="D11" s="106" t="s">
        <v>7</v>
      </c>
      <c r="E11" s="42">
        <v>4700</v>
      </c>
      <c r="F11" s="42">
        <v>5587</v>
      </c>
      <c r="G11" s="42">
        <f>G100</f>
        <v>5750</v>
      </c>
      <c r="H11" s="101">
        <f>G11/E11*100</f>
        <v>122.34042553191489</v>
      </c>
    </row>
    <row r="12" spans="2:8" ht="14.25" customHeight="1" x14ac:dyDescent="0.2">
      <c r="B12" s="102">
        <v>3900</v>
      </c>
      <c r="C12" s="103">
        <v>52</v>
      </c>
      <c r="D12" s="112" t="s">
        <v>720</v>
      </c>
      <c r="E12" s="42"/>
      <c r="F12" s="42">
        <v>115</v>
      </c>
      <c r="G12" s="42"/>
      <c r="H12" s="101"/>
    </row>
    <row r="13" spans="2:8" ht="14.25" customHeight="1" x14ac:dyDescent="0.2">
      <c r="B13" s="102">
        <v>5272</v>
      </c>
      <c r="C13" s="108">
        <v>51</v>
      </c>
      <c r="D13" s="106" t="s">
        <v>7</v>
      </c>
      <c r="E13" s="32">
        <v>30</v>
      </c>
      <c r="F13" s="32">
        <v>30</v>
      </c>
      <c r="G13" s="32">
        <f>SUM(G111)</f>
        <v>30</v>
      </c>
      <c r="H13" s="101">
        <f t="shared" ref="H13:H19" si="0">G13/E13*100</f>
        <v>100</v>
      </c>
    </row>
    <row r="14" spans="2:8" ht="14.25" customHeight="1" x14ac:dyDescent="0.2">
      <c r="B14" s="102">
        <v>5273</v>
      </c>
      <c r="C14" s="108">
        <v>50</v>
      </c>
      <c r="D14" s="106" t="s">
        <v>323</v>
      </c>
      <c r="E14" s="32">
        <v>8</v>
      </c>
      <c r="F14" s="32">
        <v>8</v>
      </c>
      <c r="G14" s="32">
        <f>SUM(G117)</f>
        <v>8</v>
      </c>
      <c r="H14" s="101">
        <f t="shared" si="0"/>
        <v>100</v>
      </c>
    </row>
    <row r="15" spans="2:8" ht="14.25" customHeight="1" x14ac:dyDescent="0.2">
      <c r="B15" s="102">
        <v>5273</v>
      </c>
      <c r="C15" s="108">
        <v>51</v>
      </c>
      <c r="D15" s="106" t="s">
        <v>7</v>
      </c>
      <c r="E15" s="32">
        <v>962</v>
      </c>
      <c r="F15" s="32">
        <v>1212</v>
      </c>
      <c r="G15" s="32">
        <f>SUM(G122)</f>
        <v>961</v>
      </c>
      <c r="H15" s="101">
        <f t="shared" si="0"/>
        <v>99.896049896049902</v>
      </c>
    </row>
    <row r="16" spans="2:8" ht="14.25" customHeight="1" x14ac:dyDescent="0.2">
      <c r="B16" s="102">
        <v>5213</v>
      </c>
      <c r="C16" s="108">
        <v>59</v>
      </c>
      <c r="D16" s="99" t="s">
        <v>40</v>
      </c>
      <c r="E16" s="32"/>
      <c r="F16" s="32">
        <v>2332</v>
      </c>
      <c r="G16" s="32">
        <f>SUM(G176)</f>
        <v>4500</v>
      </c>
      <c r="H16" s="101"/>
    </row>
    <row r="17" spans="1:9" ht="14.25" customHeight="1" x14ac:dyDescent="0.2">
      <c r="B17" s="102">
        <v>5273</v>
      </c>
      <c r="C17" s="108">
        <v>59</v>
      </c>
      <c r="D17" s="99" t="s">
        <v>40</v>
      </c>
      <c r="E17" s="32">
        <v>4500</v>
      </c>
      <c r="F17" s="32"/>
      <c r="G17" s="32"/>
      <c r="H17" s="101"/>
    </row>
    <row r="18" spans="1:9" ht="14.25" customHeight="1" x14ac:dyDescent="0.2">
      <c r="B18" s="102">
        <v>5299</v>
      </c>
      <c r="C18" s="108">
        <v>53</v>
      </c>
      <c r="D18" s="99"/>
      <c r="E18" s="32"/>
      <c r="F18" s="32">
        <v>40</v>
      </c>
      <c r="G18" s="32"/>
      <c r="H18" s="101"/>
    </row>
    <row r="19" spans="1:9" ht="27.75" customHeight="1" x14ac:dyDescent="0.2">
      <c r="B19" s="217">
        <v>5511</v>
      </c>
      <c r="C19" s="216">
        <v>53</v>
      </c>
      <c r="D19" s="109" t="s">
        <v>324</v>
      </c>
      <c r="E19" s="142">
        <v>985</v>
      </c>
      <c r="F19" s="142">
        <v>1185</v>
      </c>
      <c r="G19" s="142">
        <f>SUM(G181)</f>
        <v>985</v>
      </c>
      <c r="H19" s="286">
        <f t="shared" si="0"/>
        <v>100</v>
      </c>
    </row>
    <row r="20" spans="1:9" ht="14.25" customHeight="1" x14ac:dyDescent="0.2">
      <c r="B20" s="102">
        <v>5529</v>
      </c>
      <c r="C20" s="108">
        <v>51</v>
      </c>
      <c r="D20" s="106" t="s">
        <v>7</v>
      </c>
      <c r="E20" s="32">
        <v>40</v>
      </c>
      <c r="F20" s="32">
        <v>40</v>
      </c>
      <c r="G20" s="32">
        <f>SUM(G185)</f>
        <v>40</v>
      </c>
      <c r="H20" s="101">
        <f>G20/E20*100</f>
        <v>100</v>
      </c>
    </row>
    <row r="21" spans="1:9" ht="14.25" customHeight="1" x14ac:dyDescent="0.2">
      <c r="B21" s="102">
        <v>6113</v>
      </c>
      <c r="C21" s="108">
        <v>50</v>
      </c>
      <c r="D21" s="106" t="s">
        <v>323</v>
      </c>
      <c r="E21" s="32"/>
      <c r="F21" s="32">
        <v>30</v>
      </c>
      <c r="G21" s="32">
        <f>SUM(G191)</f>
        <v>30</v>
      </c>
      <c r="H21" s="101"/>
    </row>
    <row r="22" spans="1:9" ht="14.25" customHeight="1" x14ac:dyDescent="0.2">
      <c r="B22" s="102">
        <v>6113</v>
      </c>
      <c r="C22" s="103">
        <v>51</v>
      </c>
      <c r="D22" s="106" t="s">
        <v>7</v>
      </c>
      <c r="E22" s="42">
        <v>14889</v>
      </c>
      <c r="F22" s="42">
        <v>16945</v>
      </c>
      <c r="G22" s="42">
        <f>SUM(G197)</f>
        <v>15389</v>
      </c>
      <c r="H22" s="101">
        <f>G22/E22*100</f>
        <v>103.35818389415003</v>
      </c>
      <c r="I22" s="30"/>
    </row>
    <row r="23" spans="1:9" ht="14.25" customHeight="1" x14ac:dyDescent="0.2">
      <c r="B23" s="102">
        <v>6172</v>
      </c>
      <c r="C23" s="103">
        <v>51</v>
      </c>
      <c r="D23" s="106" t="s">
        <v>7</v>
      </c>
      <c r="E23" s="42">
        <v>1080</v>
      </c>
      <c r="F23" s="42">
        <v>1080</v>
      </c>
      <c r="G23" s="42">
        <f>SUM(G288)</f>
        <v>1080</v>
      </c>
      <c r="H23" s="101">
        <f>G23/E23*100</f>
        <v>100</v>
      </c>
    </row>
    <row r="24" spans="1:9" ht="14.25" customHeight="1" thickBot="1" x14ac:dyDescent="0.25">
      <c r="B24" s="102">
        <v>6409</v>
      </c>
      <c r="C24" s="103">
        <v>51</v>
      </c>
      <c r="D24" s="106" t="s">
        <v>7</v>
      </c>
      <c r="E24" s="42">
        <v>6000</v>
      </c>
      <c r="F24" s="42">
        <v>6000</v>
      </c>
      <c r="G24" s="42">
        <f>SUM(G299)</f>
        <v>5000</v>
      </c>
      <c r="H24" s="101">
        <f>G24/E24*100</f>
        <v>83.333333333333343</v>
      </c>
    </row>
    <row r="25" spans="1:9" s="117" customFormat="1" ht="22.5" customHeight="1" thickTop="1" thickBot="1" x14ac:dyDescent="0.3">
      <c r="B25" s="432" t="s">
        <v>8</v>
      </c>
      <c r="C25" s="433"/>
      <c r="D25" s="434"/>
      <c r="E25" s="115">
        <f>SUM(E8:E24)</f>
        <v>52273</v>
      </c>
      <c r="F25" s="115">
        <f>SUM(F8:F24)</f>
        <v>54683</v>
      </c>
      <c r="G25" s="115">
        <f>SUM(G8:G24)</f>
        <v>57952</v>
      </c>
      <c r="H25" s="51">
        <f>G25/E25*100</f>
        <v>110.86411723069271</v>
      </c>
    </row>
    <row r="26" spans="1:9" ht="15" thickTop="1" x14ac:dyDescent="0.2">
      <c r="B26" s="47"/>
      <c r="C26" s="47"/>
      <c r="E26" s="47"/>
      <c r="F26" s="47"/>
      <c r="G26" s="47"/>
    </row>
    <row r="27" spans="1:9" ht="15" x14ac:dyDescent="0.25">
      <c r="B27" s="54" t="s">
        <v>10</v>
      </c>
      <c r="C27" s="178"/>
      <c r="D27" s="178"/>
      <c r="E27" s="178"/>
      <c r="F27" s="178"/>
      <c r="G27" s="178"/>
      <c r="H27" s="178"/>
    </row>
    <row r="28" spans="1:9" ht="15.75" thickBot="1" x14ac:dyDescent="0.3">
      <c r="B28" s="55" t="s">
        <v>94</v>
      </c>
      <c r="C28" s="56"/>
      <c r="D28" s="57"/>
      <c r="E28" s="58"/>
      <c r="F28" s="58"/>
      <c r="G28" s="459">
        <f>SUM(G29,G34,G37,G41,G46,G73,G77)</f>
        <v>18979</v>
      </c>
      <c r="H28" s="459"/>
    </row>
    <row r="29" spans="1:9" ht="15.75" thickTop="1" x14ac:dyDescent="0.25">
      <c r="A29" s="47">
        <v>5139</v>
      </c>
      <c r="B29" s="52" t="s">
        <v>200</v>
      </c>
      <c r="C29" s="178"/>
      <c r="D29" s="178"/>
      <c r="E29" s="178"/>
      <c r="F29" s="178"/>
      <c r="G29" s="446">
        <v>300</v>
      </c>
      <c r="H29" s="447"/>
    </row>
    <row r="30" spans="1:9" ht="14.25" customHeight="1" x14ac:dyDescent="0.2">
      <c r="B30" s="456" t="s">
        <v>680</v>
      </c>
      <c r="C30" s="456"/>
      <c r="D30" s="456"/>
      <c r="E30" s="456"/>
      <c r="F30" s="456"/>
      <c r="G30" s="456"/>
      <c r="H30" s="456"/>
    </row>
    <row r="31" spans="1:9" x14ac:dyDescent="0.2">
      <c r="B31" s="456"/>
      <c r="C31" s="456"/>
      <c r="D31" s="456"/>
      <c r="E31" s="456"/>
      <c r="F31" s="456"/>
      <c r="G31" s="456"/>
      <c r="H31" s="456"/>
    </row>
    <row r="32" spans="1:9" x14ac:dyDescent="0.2">
      <c r="B32" s="456"/>
      <c r="C32" s="456"/>
      <c r="D32" s="456"/>
      <c r="E32" s="456"/>
      <c r="F32" s="456"/>
      <c r="G32" s="456"/>
      <c r="H32" s="456"/>
    </row>
    <row r="33" spans="1:8" ht="13.5" customHeight="1" x14ac:dyDescent="0.2">
      <c r="B33" s="179"/>
      <c r="C33" s="179"/>
      <c r="D33" s="179"/>
      <c r="E33" s="179"/>
      <c r="F33" s="179"/>
      <c r="G33" s="179"/>
      <c r="H33" s="179"/>
    </row>
    <row r="34" spans="1:8" ht="15" x14ac:dyDescent="0.25">
      <c r="A34" s="47">
        <v>5162</v>
      </c>
      <c r="B34" s="28" t="s">
        <v>429</v>
      </c>
      <c r="E34" s="47"/>
      <c r="G34" s="446">
        <v>10</v>
      </c>
      <c r="H34" s="447"/>
    </row>
    <row r="35" spans="1:8" ht="30.75" customHeight="1" x14ac:dyDescent="0.2">
      <c r="B35" s="448" t="s">
        <v>681</v>
      </c>
      <c r="C35" s="448"/>
      <c r="D35" s="448"/>
      <c r="E35" s="448"/>
      <c r="F35" s="448"/>
      <c r="G35" s="448"/>
      <c r="H35" s="448"/>
    </row>
    <row r="36" spans="1:8" ht="10.5" customHeight="1" x14ac:dyDescent="0.2">
      <c r="B36" s="248"/>
      <c r="C36" s="248"/>
      <c r="D36" s="248"/>
      <c r="E36" s="248"/>
      <c r="F36" s="248"/>
      <c r="G36" s="248"/>
      <c r="H36" s="248"/>
    </row>
    <row r="37" spans="1:8" ht="15" customHeight="1" x14ac:dyDescent="0.25">
      <c r="A37" s="47">
        <v>5166</v>
      </c>
      <c r="B37" s="52" t="s">
        <v>14</v>
      </c>
      <c r="G37" s="446">
        <v>250</v>
      </c>
      <c r="H37" s="447"/>
    </row>
    <row r="38" spans="1:8" ht="15" customHeight="1" x14ac:dyDescent="0.2">
      <c r="B38" s="456" t="s">
        <v>778</v>
      </c>
      <c r="C38" s="456"/>
      <c r="D38" s="456"/>
      <c r="E38" s="456"/>
      <c r="F38" s="456"/>
      <c r="G38" s="456"/>
      <c r="H38" s="456"/>
    </row>
    <row r="39" spans="1:8" ht="15" customHeight="1" x14ac:dyDescent="0.2">
      <c r="B39" s="456"/>
      <c r="C39" s="456"/>
      <c r="D39" s="456"/>
      <c r="E39" s="456"/>
      <c r="F39" s="456"/>
      <c r="G39" s="456"/>
      <c r="H39" s="456"/>
    </row>
    <row r="40" spans="1:8" ht="13.5" customHeight="1" x14ac:dyDescent="0.2">
      <c r="B40" s="248"/>
      <c r="C40" s="248"/>
      <c r="D40" s="248"/>
      <c r="E40" s="248"/>
      <c r="F40" s="248"/>
      <c r="G40" s="248"/>
      <c r="H40" s="248"/>
    </row>
    <row r="41" spans="1:8" ht="15" x14ac:dyDescent="0.25">
      <c r="A41" s="47">
        <v>5168</v>
      </c>
      <c r="B41" s="52" t="s">
        <v>87</v>
      </c>
      <c r="C41" s="75"/>
      <c r="D41" s="75"/>
      <c r="E41" s="75"/>
      <c r="F41" s="75"/>
      <c r="G41" s="446">
        <v>552</v>
      </c>
      <c r="H41" s="447"/>
    </row>
    <row r="42" spans="1:8" ht="14.25" customHeight="1" x14ac:dyDescent="0.2">
      <c r="B42" s="456" t="s">
        <v>779</v>
      </c>
      <c r="C42" s="456"/>
      <c r="D42" s="456"/>
      <c r="E42" s="456"/>
      <c r="F42" s="456"/>
      <c r="G42" s="456"/>
      <c r="H42" s="456"/>
    </row>
    <row r="43" spans="1:8" x14ac:dyDescent="0.2">
      <c r="B43" s="456"/>
      <c r="C43" s="456"/>
      <c r="D43" s="456"/>
      <c r="E43" s="456"/>
      <c r="F43" s="456"/>
      <c r="G43" s="456"/>
      <c r="H43" s="456"/>
    </row>
    <row r="44" spans="1:8" x14ac:dyDescent="0.2">
      <c r="B44" s="456"/>
      <c r="C44" s="456"/>
      <c r="D44" s="456"/>
      <c r="E44" s="456"/>
      <c r="F44" s="456"/>
      <c r="G44" s="456"/>
      <c r="H44" s="456"/>
    </row>
    <row r="45" spans="1:8" ht="14.25" customHeight="1" x14ac:dyDescent="0.2">
      <c r="B45" s="179"/>
      <c r="C45" s="179"/>
      <c r="D45" s="179"/>
      <c r="E45" s="179"/>
      <c r="F45" s="179"/>
      <c r="G45" s="179"/>
      <c r="H45" s="179"/>
    </row>
    <row r="46" spans="1:8" ht="15" x14ac:dyDescent="0.25">
      <c r="A46" s="47">
        <v>5169</v>
      </c>
      <c r="B46" s="52" t="s">
        <v>16</v>
      </c>
      <c r="G46" s="446">
        <f>SUM(G47,G51,H54,G55,G61,G65,G70)</f>
        <v>12388</v>
      </c>
      <c r="H46" s="447"/>
    </row>
    <row r="47" spans="1:8" ht="15" x14ac:dyDescent="0.25">
      <c r="B47" s="74" t="s">
        <v>288</v>
      </c>
      <c r="G47" s="490">
        <v>600</v>
      </c>
      <c r="H47" s="491"/>
    </row>
    <row r="48" spans="1:8" ht="14.25" customHeight="1" x14ac:dyDescent="0.2">
      <c r="B48" s="456" t="s">
        <v>316</v>
      </c>
      <c r="C48" s="456"/>
      <c r="D48" s="456"/>
      <c r="E48" s="456"/>
      <c r="F48" s="456"/>
      <c r="G48" s="456"/>
      <c r="H48" s="456"/>
    </row>
    <row r="49" spans="2:8" ht="16.5" customHeight="1" x14ac:dyDescent="0.2">
      <c r="B49" s="456"/>
      <c r="C49" s="456"/>
      <c r="D49" s="456"/>
      <c r="E49" s="456"/>
      <c r="F49" s="456"/>
      <c r="G49" s="456"/>
      <c r="H49" s="456"/>
    </row>
    <row r="50" spans="2:8" ht="12" customHeight="1" x14ac:dyDescent="0.25">
      <c r="B50" s="52"/>
      <c r="G50" s="67"/>
      <c r="H50" s="68"/>
    </row>
    <row r="51" spans="2:8" ht="15" x14ac:dyDescent="0.25">
      <c r="B51" s="205" t="s">
        <v>289</v>
      </c>
      <c r="G51" s="490">
        <v>200</v>
      </c>
      <c r="H51" s="491"/>
    </row>
    <row r="52" spans="2:8" x14ac:dyDescent="0.2">
      <c r="B52" s="456" t="s">
        <v>682</v>
      </c>
      <c r="C52" s="456"/>
      <c r="D52" s="456"/>
      <c r="E52" s="456"/>
      <c r="F52" s="456"/>
      <c r="G52" s="456"/>
      <c r="H52" s="456"/>
    </row>
    <row r="53" spans="2:8" ht="15" customHeight="1" x14ac:dyDescent="0.2">
      <c r="B53" s="456"/>
      <c r="C53" s="456"/>
      <c r="D53" s="456"/>
      <c r="E53" s="456"/>
      <c r="F53" s="456"/>
      <c r="G53" s="456"/>
      <c r="H53" s="456"/>
    </row>
    <row r="54" spans="2:8" ht="9.9499999999999993" customHeight="1" x14ac:dyDescent="0.25">
      <c r="B54" s="52"/>
      <c r="G54" s="199"/>
      <c r="H54" s="200"/>
    </row>
    <row r="55" spans="2:8" ht="14.25" customHeight="1" x14ac:dyDescent="0.25">
      <c r="B55" s="451" t="s">
        <v>290</v>
      </c>
      <c r="C55" s="451"/>
      <c r="D55" s="451"/>
      <c r="E55" s="451"/>
      <c r="F55" s="451"/>
      <c r="G55" s="490">
        <f>800+123</f>
        <v>923</v>
      </c>
      <c r="H55" s="491"/>
    </row>
    <row r="56" spans="2:8" ht="14.25" customHeight="1" x14ac:dyDescent="0.2">
      <c r="B56" s="456" t="s">
        <v>751</v>
      </c>
      <c r="C56" s="456"/>
      <c r="D56" s="456"/>
      <c r="E56" s="456"/>
      <c r="F56" s="456"/>
      <c r="G56" s="456"/>
      <c r="H56" s="456"/>
    </row>
    <row r="57" spans="2:8" ht="15" customHeight="1" x14ac:dyDescent="0.2">
      <c r="B57" s="456"/>
      <c r="C57" s="456"/>
      <c r="D57" s="456"/>
      <c r="E57" s="456"/>
      <c r="F57" s="456"/>
      <c r="G57" s="456"/>
      <c r="H57" s="456"/>
    </row>
    <row r="58" spans="2:8" ht="15" customHeight="1" x14ac:dyDescent="0.2">
      <c r="B58" s="456"/>
      <c r="C58" s="456"/>
      <c r="D58" s="456"/>
      <c r="E58" s="456"/>
      <c r="F58" s="456"/>
      <c r="G58" s="456"/>
      <c r="H58" s="456"/>
    </row>
    <row r="59" spans="2:8" ht="15" customHeight="1" x14ac:dyDescent="0.2">
      <c r="B59" s="456"/>
      <c r="C59" s="456"/>
      <c r="D59" s="456"/>
      <c r="E59" s="456"/>
      <c r="F59" s="456"/>
      <c r="G59" s="456"/>
      <c r="H59" s="456"/>
    </row>
    <row r="60" spans="2:8" ht="15" customHeight="1" x14ac:dyDescent="0.2">
      <c r="B60" s="63"/>
      <c r="C60" s="63"/>
      <c r="D60" s="63"/>
      <c r="E60" s="63"/>
      <c r="F60" s="63"/>
      <c r="G60" s="63"/>
      <c r="H60" s="63"/>
    </row>
    <row r="61" spans="2:8" ht="30.75" customHeight="1" x14ac:dyDescent="0.25">
      <c r="B61" s="451" t="s">
        <v>318</v>
      </c>
      <c r="C61" s="451"/>
      <c r="D61" s="451"/>
      <c r="E61" s="451"/>
      <c r="F61" s="451"/>
      <c r="G61" s="490">
        <v>430</v>
      </c>
      <c r="H61" s="491"/>
    </row>
    <row r="62" spans="2:8" ht="15" customHeight="1" x14ac:dyDescent="0.2">
      <c r="B62" s="456" t="s">
        <v>683</v>
      </c>
      <c r="C62" s="456"/>
      <c r="D62" s="456"/>
      <c r="E62" s="456"/>
      <c r="F62" s="456"/>
      <c r="G62" s="456"/>
      <c r="H62" s="456"/>
    </row>
    <row r="63" spans="2:8" ht="15" customHeight="1" x14ac:dyDescent="0.2">
      <c r="B63" s="456"/>
      <c r="C63" s="456"/>
      <c r="D63" s="456"/>
      <c r="E63" s="456"/>
      <c r="F63" s="456"/>
      <c r="G63" s="456"/>
      <c r="H63" s="456"/>
    </row>
    <row r="64" spans="2:8" ht="15" customHeight="1" x14ac:dyDescent="0.2">
      <c r="B64" s="179"/>
      <c r="C64" s="179"/>
      <c r="D64" s="179"/>
      <c r="E64" s="179"/>
      <c r="F64" s="179"/>
      <c r="G64" s="179"/>
      <c r="H64" s="179"/>
    </row>
    <row r="65" spans="1:8" ht="15" customHeight="1" x14ac:dyDescent="0.25">
      <c r="B65" s="541" t="s">
        <v>319</v>
      </c>
      <c r="C65" s="541"/>
      <c r="D65" s="541"/>
      <c r="E65" s="541"/>
      <c r="F65" s="541"/>
      <c r="G65" s="474">
        <v>1500</v>
      </c>
      <c r="H65" s="475"/>
    </row>
    <row r="66" spans="1:8" ht="15" customHeight="1" x14ac:dyDescent="0.2">
      <c r="B66" s="420" t="s">
        <v>770</v>
      </c>
      <c r="C66" s="420"/>
      <c r="D66" s="420"/>
      <c r="E66" s="420"/>
      <c r="F66" s="420"/>
      <c r="G66" s="420"/>
      <c r="H66" s="420"/>
    </row>
    <row r="67" spans="1:8" ht="15" customHeight="1" x14ac:dyDescent="0.2">
      <c r="B67" s="420"/>
      <c r="C67" s="420"/>
      <c r="D67" s="420"/>
      <c r="E67" s="420"/>
      <c r="F67" s="420"/>
      <c r="G67" s="420"/>
      <c r="H67" s="420"/>
    </row>
    <row r="68" spans="1:8" ht="15" customHeight="1" x14ac:dyDescent="0.2">
      <c r="B68" s="420"/>
      <c r="C68" s="420"/>
      <c r="D68" s="420"/>
      <c r="E68" s="420"/>
      <c r="F68" s="420"/>
      <c r="G68" s="420"/>
      <c r="H68" s="420"/>
    </row>
    <row r="69" spans="1:8" ht="15" customHeight="1" x14ac:dyDescent="0.2">
      <c r="B69" s="394"/>
      <c r="C69" s="394"/>
      <c r="D69" s="394"/>
      <c r="E69" s="394"/>
      <c r="F69" s="394"/>
      <c r="G69" s="394"/>
      <c r="H69" s="394"/>
    </row>
    <row r="70" spans="1:8" ht="15" customHeight="1" x14ac:dyDescent="0.25">
      <c r="B70" s="541" t="s">
        <v>797</v>
      </c>
      <c r="C70" s="541"/>
      <c r="D70" s="541"/>
      <c r="E70" s="541"/>
      <c r="F70" s="541"/>
      <c r="G70" s="474">
        <v>8735</v>
      </c>
      <c r="H70" s="475"/>
    </row>
    <row r="71" spans="1:8" ht="15" customHeight="1" x14ac:dyDescent="0.2">
      <c r="B71" s="456" t="s">
        <v>798</v>
      </c>
      <c r="C71" s="456"/>
      <c r="D71" s="456"/>
      <c r="E71" s="456"/>
      <c r="F71" s="456"/>
      <c r="G71" s="456"/>
      <c r="H71" s="456"/>
    </row>
    <row r="72" spans="1:8" ht="15" customHeight="1" x14ac:dyDescent="0.2">
      <c r="B72" s="393"/>
      <c r="C72" s="393"/>
      <c r="D72" s="393"/>
      <c r="E72" s="393"/>
      <c r="F72" s="393"/>
      <c r="G72" s="393"/>
      <c r="H72" s="393"/>
    </row>
    <row r="73" spans="1:8" ht="14.25" customHeight="1" x14ac:dyDescent="0.25">
      <c r="A73" s="47">
        <v>5175</v>
      </c>
      <c r="B73" s="534" t="s">
        <v>135</v>
      </c>
      <c r="C73" s="534"/>
      <c r="D73" s="179"/>
      <c r="E73" s="179"/>
      <c r="F73" s="179"/>
      <c r="G73" s="446">
        <v>100</v>
      </c>
      <c r="H73" s="447"/>
    </row>
    <row r="74" spans="1:8" ht="14.25" customHeight="1" x14ac:dyDescent="0.2">
      <c r="B74" s="456" t="s">
        <v>430</v>
      </c>
      <c r="C74" s="456"/>
      <c r="D74" s="456"/>
      <c r="E74" s="456"/>
      <c r="F74" s="456"/>
      <c r="G74" s="456"/>
      <c r="H74" s="456"/>
    </row>
    <row r="75" spans="1:8" x14ac:dyDescent="0.2">
      <c r="B75" s="456"/>
      <c r="C75" s="456"/>
      <c r="D75" s="456"/>
      <c r="E75" s="456"/>
      <c r="F75" s="456"/>
      <c r="G75" s="456"/>
      <c r="H75" s="456"/>
    </row>
    <row r="76" spans="1:8" x14ac:dyDescent="0.2">
      <c r="B76" s="206"/>
      <c r="C76" s="206"/>
      <c r="D76" s="206"/>
      <c r="E76" s="206"/>
      <c r="F76" s="206"/>
      <c r="G76" s="206"/>
      <c r="H76" s="206"/>
    </row>
    <row r="77" spans="1:8" ht="14.25" customHeight="1" x14ac:dyDescent="0.25">
      <c r="A77" s="47">
        <v>5179</v>
      </c>
      <c r="B77" s="534" t="s">
        <v>203</v>
      </c>
      <c r="C77" s="534"/>
      <c r="D77" s="534"/>
      <c r="E77" s="179"/>
      <c r="F77" s="179"/>
      <c r="G77" s="446">
        <f>SUM(G91,G85,G81,G78)</f>
        <v>5379</v>
      </c>
      <c r="H77" s="447"/>
    </row>
    <row r="78" spans="1:8" ht="15" x14ac:dyDescent="0.25">
      <c r="B78" s="74" t="s">
        <v>204</v>
      </c>
      <c r="G78" s="490">
        <v>2</v>
      </c>
      <c r="H78" s="491"/>
    </row>
    <row r="79" spans="1:8" ht="27.75" customHeight="1" x14ac:dyDescent="0.2">
      <c r="B79" s="456" t="s">
        <v>226</v>
      </c>
      <c r="C79" s="456"/>
      <c r="D79" s="456"/>
      <c r="E79" s="456"/>
      <c r="F79" s="456"/>
      <c r="G79" s="456"/>
      <c r="H79" s="456"/>
    </row>
    <row r="80" spans="1:8" x14ac:dyDescent="0.2">
      <c r="B80" s="179"/>
      <c r="C80" s="179"/>
      <c r="D80" s="179"/>
      <c r="E80" s="179"/>
      <c r="F80" s="179"/>
      <c r="G80" s="179"/>
      <c r="H80" s="179"/>
    </row>
    <row r="81" spans="1:9" ht="15" x14ac:dyDescent="0.25">
      <c r="B81" s="74" t="s">
        <v>205</v>
      </c>
      <c r="G81" s="490">
        <v>2929</v>
      </c>
      <c r="H81" s="491"/>
    </row>
    <row r="82" spans="1:9" ht="14.25" customHeight="1" x14ac:dyDescent="0.2">
      <c r="B82" s="456" t="s">
        <v>684</v>
      </c>
      <c r="C82" s="456"/>
      <c r="D82" s="456"/>
      <c r="E82" s="456"/>
      <c r="F82" s="456"/>
      <c r="G82" s="456"/>
      <c r="H82" s="456"/>
    </row>
    <row r="83" spans="1:9" ht="15" customHeight="1" x14ac:dyDescent="0.2">
      <c r="B83" s="456"/>
      <c r="C83" s="456"/>
      <c r="D83" s="456"/>
      <c r="E83" s="456"/>
      <c r="F83" s="456"/>
      <c r="G83" s="456"/>
      <c r="H83" s="456"/>
    </row>
    <row r="84" spans="1:9" x14ac:dyDescent="0.2">
      <c r="B84" s="63"/>
      <c r="C84" s="63"/>
      <c r="D84" s="63"/>
      <c r="E84" s="63"/>
      <c r="F84" s="63"/>
      <c r="G84" s="63"/>
      <c r="H84" s="63"/>
    </row>
    <row r="85" spans="1:9" ht="15" x14ac:dyDescent="0.25">
      <c r="B85" s="74" t="s">
        <v>206</v>
      </c>
      <c r="G85" s="490">
        <v>150</v>
      </c>
      <c r="H85" s="491"/>
    </row>
    <row r="86" spans="1:9" ht="14.25" customHeight="1" x14ac:dyDescent="0.2">
      <c r="B86" s="456" t="s">
        <v>757</v>
      </c>
      <c r="C86" s="456"/>
      <c r="D86" s="456"/>
      <c r="E86" s="456"/>
      <c r="F86" s="456"/>
      <c r="G86" s="456"/>
      <c r="H86" s="456"/>
    </row>
    <row r="87" spans="1:9" ht="15" customHeight="1" x14ac:dyDescent="0.2">
      <c r="B87" s="456"/>
      <c r="C87" s="456"/>
      <c r="D87" s="456"/>
      <c r="E87" s="456"/>
      <c r="F87" s="456"/>
      <c r="G87" s="456"/>
      <c r="H87" s="456"/>
    </row>
    <row r="88" spans="1:9" x14ac:dyDescent="0.2">
      <c r="B88" s="456"/>
      <c r="C88" s="456"/>
      <c r="D88" s="456"/>
      <c r="E88" s="456"/>
      <c r="F88" s="456"/>
      <c r="G88" s="456"/>
      <c r="H88" s="456"/>
    </row>
    <row r="89" spans="1:9" x14ac:dyDescent="0.2">
      <c r="B89" s="456"/>
      <c r="C89" s="456"/>
      <c r="D89" s="456"/>
      <c r="E89" s="456"/>
      <c r="F89" s="456"/>
      <c r="G89" s="456"/>
      <c r="H89" s="456"/>
    </row>
    <row r="90" spans="1:9" x14ac:dyDescent="0.2">
      <c r="B90" s="63"/>
      <c r="C90" s="63"/>
      <c r="D90" s="63"/>
      <c r="E90" s="63"/>
      <c r="F90" s="63"/>
      <c r="G90" s="63"/>
      <c r="H90" s="63"/>
    </row>
    <row r="91" spans="1:9" ht="15" x14ac:dyDescent="0.25">
      <c r="B91" s="74" t="s">
        <v>207</v>
      </c>
      <c r="G91" s="490">
        <v>2298</v>
      </c>
      <c r="H91" s="491"/>
    </row>
    <row r="92" spans="1:9" ht="14.25" customHeight="1" x14ac:dyDescent="0.2">
      <c r="B92" s="456" t="s">
        <v>685</v>
      </c>
      <c r="C92" s="456"/>
      <c r="D92" s="456"/>
      <c r="E92" s="456"/>
      <c r="F92" s="456"/>
      <c r="G92" s="456"/>
      <c r="H92" s="456"/>
    </row>
    <row r="93" spans="1:9" x14ac:dyDescent="0.2">
      <c r="B93" s="456"/>
      <c r="C93" s="456"/>
      <c r="D93" s="456"/>
      <c r="E93" s="456"/>
      <c r="F93" s="456"/>
      <c r="G93" s="456"/>
      <c r="H93" s="456"/>
    </row>
    <row r="94" spans="1:9" x14ac:dyDescent="0.2">
      <c r="B94" s="350"/>
      <c r="C94" s="350"/>
      <c r="D94" s="350"/>
      <c r="E94" s="350"/>
      <c r="F94" s="350"/>
      <c r="G94" s="350"/>
      <c r="H94" s="350"/>
    </row>
    <row r="95" spans="1:9" ht="15.75" thickBot="1" x14ac:dyDescent="0.3">
      <c r="B95" s="55" t="s">
        <v>80</v>
      </c>
      <c r="C95" s="56"/>
      <c r="D95" s="57"/>
      <c r="E95" s="58"/>
      <c r="F95" s="58"/>
      <c r="G95" s="459">
        <f>SUM(G96)</f>
        <v>5200</v>
      </c>
      <c r="H95" s="459"/>
      <c r="I95" s="2"/>
    </row>
    <row r="96" spans="1:9" ht="15.75" thickTop="1" x14ac:dyDescent="0.25">
      <c r="A96" s="47">
        <v>5169</v>
      </c>
      <c r="B96" s="52" t="s">
        <v>16</v>
      </c>
      <c r="G96" s="446">
        <v>5200</v>
      </c>
      <c r="H96" s="447"/>
    </row>
    <row r="97" spans="1:9" ht="15" customHeight="1" x14ac:dyDescent="0.2">
      <c r="B97" s="456" t="s">
        <v>780</v>
      </c>
      <c r="C97" s="456"/>
      <c r="D97" s="456"/>
      <c r="E97" s="456"/>
      <c r="F97" s="456"/>
      <c r="G97" s="456"/>
      <c r="H97" s="456"/>
    </row>
    <row r="98" spans="1:9" ht="30.75" customHeight="1" x14ac:dyDescent="0.2">
      <c r="B98" s="456"/>
      <c r="C98" s="456"/>
      <c r="D98" s="456"/>
      <c r="E98" s="456"/>
      <c r="F98" s="456"/>
      <c r="G98" s="456"/>
      <c r="H98" s="456"/>
    </row>
    <row r="99" spans="1:9" x14ac:dyDescent="0.2">
      <c r="B99" s="258"/>
      <c r="C99" s="258"/>
      <c r="D99" s="258"/>
      <c r="E99" s="258"/>
      <c r="F99" s="258"/>
      <c r="G99" s="258"/>
      <c r="H99" s="258"/>
    </row>
    <row r="100" spans="1:9" ht="15.75" thickBot="1" x14ac:dyDescent="0.3">
      <c r="B100" s="55" t="s">
        <v>81</v>
      </c>
      <c r="C100" s="56"/>
      <c r="D100" s="57"/>
      <c r="E100" s="58"/>
      <c r="F100" s="58"/>
      <c r="G100" s="459">
        <f>SUM(G101,G106)</f>
        <v>5750</v>
      </c>
      <c r="H100" s="459"/>
      <c r="I100" s="2"/>
    </row>
    <row r="101" spans="1:9" ht="15.75" thickTop="1" x14ac:dyDescent="0.25">
      <c r="A101" s="47">
        <v>5139</v>
      </c>
      <c r="B101" s="52" t="s">
        <v>201</v>
      </c>
      <c r="G101" s="446">
        <v>2850</v>
      </c>
      <c r="H101" s="447"/>
    </row>
    <row r="102" spans="1:9" ht="15" customHeight="1" x14ac:dyDescent="0.2">
      <c r="B102" s="456" t="s">
        <v>781</v>
      </c>
      <c r="C102" s="456"/>
      <c r="D102" s="456"/>
      <c r="E102" s="456"/>
      <c r="F102" s="456"/>
      <c r="G102" s="456"/>
      <c r="H102" s="456"/>
    </row>
    <row r="103" spans="1:9" ht="15" customHeight="1" x14ac:dyDescent="0.2">
      <c r="B103" s="456"/>
      <c r="C103" s="456"/>
      <c r="D103" s="456"/>
      <c r="E103" s="456"/>
      <c r="F103" s="456"/>
      <c r="G103" s="456"/>
      <c r="H103" s="456"/>
    </row>
    <row r="104" spans="1:9" ht="27" customHeight="1" x14ac:dyDescent="0.2">
      <c r="B104" s="456"/>
      <c r="C104" s="456"/>
      <c r="D104" s="456"/>
      <c r="E104" s="456"/>
      <c r="F104" s="456"/>
      <c r="G104" s="456"/>
      <c r="H104" s="456"/>
    </row>
    <row r="105" spans="1:9" x14ac:dyDescent="0.2">
      <c r="B105" s="179"/>
      <c r="C105" s="179"/>
      <c r="D105" s="179"/>
      <c r="E105" s="179"/>
      <c r="F105" s="179"/>
      <c r="G105" s="179"/>
      <c r="H105" s="179"/>
    </row>
    <row r="106" spans="1:9" ht="15" x14ac:dyDescent="0.25">
      <c r="A106" s="47">
        <v>5169</v>
      </c>
      <c r="B106" s="52" t="s">
        <v>16</v>
      </c>
      <c r="G106" s="446">
        <v>2900</v>
      </c>
      <c r="H106" s="447"/>
    </row>
    <row r="107" spans="1:9" ht="15" customHeight="1" x14ac:dyDescent="0.2">
      <c r="B107" s="456" t="s">
        <v>686</v>
      </c>
      <c r="C107" s="456"/>
      <c r="D107" s="456"/>
      <c r="E107" s="456"/>
      <c r="F107" s="456"/>
      <c r="G107" s="456"/>
      <c r="H107" s="456"/>
    </row>
    <row r="108" spans="1:9" ht="15" customHeight="1" x14ac:dyDescent="0.2">
      <c r="B108" s="456"/>
      <c r="C108" s="456"/>
      <c r="D108" s="456"/>
      <c r="E108" s="456"/>
      <c r="F108" s="456"/>
      <c r="G108" s="456"/>
      <c r="H108" s="456"/>
    </row>
    <row r="109" spans="1:9" ht="27.75" customHeight="1" x14ac:dyDescent="0.2">
      <c r="B109" s="456"/>
      <c r="C109" s="456"/>
      <c r="D109" s="456"/>
      <c r="E109" s="456"/>
      <c r="F109" s="456"/>
      <c r="G109" s="456"/>
      <c r="H109" s="456"/>
    </row>
    <row r="110" spans="1:9" ht="15" customHeight="1" x14ac:dyDescent="0.2">
      <c r="B110" s="202"/>
      <c r="C110" s="202"/>
      <c r="D110" s="202"/>
      <c r="E110" s="202"/>
      <c r="F110" s="202"/>
      <c r="G110" s="202"/>
      <c r="H110" s="202"/>
    </row>
    <row r="111" spans="1:9" ht="15.75" thickBot="1" x14ac:dyDescent="0.3">
      <c r="B111" s="55" t="s">
        <v>88</v>
      </c>
      <c r="C111" s="56"/>
      <c r="D111" s="57"/>
      <c r="E111" s="57"/>
      <c r="F111" s="58"/>
      <c r="G111" s="459">
        <f>SUM(G112)</f>
        <v>30</v>
      </c>
      <c r="H111" s="459"/>
    </row>
    <row r="112" spans="1:9" ht="15.75" thickTop="1" x14ac:dyDescent="0.25">
      <c r="A112" s="47">
        <v>5168</v>
      </c>
      <c r="B112" s="52" t="s">
        <v>87</v>
      </c>
      <c r="C112" s="203"/>
      <c r="D112" s="203"/>
      <c r="E112" s="203"/>
      <c r="F112" s="203"/>
      <c r="G112" s="446">
        <v>30</v>
      </c>
      <c r="H112" s="447"/>
    </row>
    <row r="113" spans="1:39" ht="14.25" customHeight="1" x14ac:dyDescent="0.2">
      <c r="B113" s="456" t="s">
        <v>376</v>
      </c>
      <c r="C113" s="456"/>
      <c r="D113" s="456"/>
      <c r="E113" s="456"/>
      <c r="F113" s="456"/>
      <c r="G113" s="456"/>
      <c r="H113" s="456"/>
    </row>
    <row r="114" spans="1:39" x14ac:dyDescent="0.2">
      <c r="B114" s="456"/>
      <c r="C114" s="456"/>
      <c r="D114" s="456"/>
      <c r="E114" s="456"/>
      <c r="F114" s="456"/>
      <c r="G114" s="456"/>
      <c r="H114" s="456"/>
    </row>
    <row r="115" spans="1:39" ht="30.75" customHeight="1" x14ac:dyDescent="0.2">
      <c r="B115" s="456"/>
      <c r="C115" s="456"/>
      <c r="D115" s="456"/>
      <c r="E115" s="456"/>
      <c r="F115" s="456"/>
      <c r="G115" s="456"/>
      <c r="H115" s="456"/>
    </row>
    <row r="116" spans="1:39" ht="15.75" customHeight="1" x14ac:dyDescent="0.2">
      <c r="B116" s="250"/>
      <c r="C116" s="250"/>
      <c r="D116" s="250"/>
      <c r="E116" s="250"/>
      <c r="F116" s="250"/>
      <c r="G116" s="250"/>
      <c r="H116" s="250"/>
    </row>
    <row r="117" spans="1:39" ht="15.75" customHeight="1" thickBot="1" x14ac:dyDescent="0.3">
      <c r="B117" s="55" t="s">
        <v>377</v>
      </c>
      <c r="C117" s="56"/>
      <c r="D117" s="57"/>
      <c r="E117" s="57"/>
      <c r="F117" s="58"/>
      <c r="G117" s="459">
        <f>SUM(G118)</f>
        <v>8</v>
      </c>
      <c r="H117" s="459"/>
      <c r="I117" s="261"/>
      <c r="J117" s="261"/>
    </row>
    <row r="118" spans="1:39" ht="15.75" thickTop="1" x14ac:dyDescent="0.25">
      <c r="A118" s="47">
        <v>5041</v>
      </c>
      <c r="B118" s="28" t="s">
        <v>92</v>
      </c>
      <c r="C118" s="188"/>
      <c r="D118" s="188"/>
      <c r="E118" s="188"/>
      <c r="F118" s="188"/>
      <c r="G118" s="423">
        <v>8</v>
      </c>
      <c r="H118" s="424"/>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row>
    <row r="119" spans="1:39" ht="15.75" customHeight="1" x14ac:dyDescent="0.2">
      <c r="B119" s="456" t="s">
        <v>782</v>
      </c>
      <c r="C119" s="456"/>
      <c r="D119" s="456"/>
      <c r="E119" s="456"/>
      <c r="F119" s="456"/>
      <c r="G119" s="456"/>
      <c r="H119" s="456"/>
    </row>
    <row r="120" spans="1:39" ht="15.75" customHeight="1" x14ac:dyDescent="0.2">
      <c r="B120" s="456"/>
      <c r="C120" s="456"/>
      <c r="D120" s="456"/>
      <c r="E120" s="456"/>
      <c r="F120" s="456"/>
      <c r="G120" s="456"/>
      <c r="H120" s="456"/>
    </row>
    <row r="121" spans="1:39" ht="15.75" customHeight="1" x14ac:dyDescent="0.2"/>
    <row r="122" spans="1:39" ht="15.75" thickBot="1" x14ac:dyDescent="0.3">
      <c r="B122" s="55" t="s">
        <v>89</v>
      </c>
      <c r="C122" s="56"/>
      <c r="D122" s="57"/>
      <c r="E122" s="57"/>
      <c r="F122" s="58"/>
      <c r="G122" s="459">
        <f>SUM(G123,G127,G133,G138,G146,G150,G156,G160,G167)</f>
        <v>961</v>
      </c>
      <c r="H122" s="459"/>
    </row>
    <row r="123" spans="1:39" ht="15.75" thickTop="1" x14ac:dyDescent="0.25">
      <c r="A123" s="47">
        <v>5134</v>
      </c>
      <c r="B123" s="28" t="s">
        <v>90</v>
      </c>
      <c r="C123" s="29"/>
      <c r="D123" s="30"/>
      <c r="E123" s="30"/>
      <c r="F123" s="31"/>
      <c r="G123" s="423">
        <v>7</v>
      </c>
      <c r="H123" s="458"/>
    </row>
    <row r="124" spans="1:39" x14ac:dyDescent="0.2">
      <c r="B124" s="420" t="s">
        <v>783</v>
      </c>
      <c r="C124" s="427"/>
      <c r="D124" s="427"/>
      <c r="E124" s="427"/>
      <c r="F124" s="427"/>
      <c r="G124" s="427"/>
      <c r="H124" s="427"/>
    </row>
    <row r="125" spans="1:39" x14ac:dyDescent="0.2">
      <c r="B125" s="545"/>
      <c r="C125" s="545"/>
      <c r="D125" s="545"/>
      <c r="E125" s="545"/>
      <c r="F125" s="545"/>
      <c r="G125" s="545"/>
      <c r="H125" s="545"/>
    </row>
    <row r="126" spans="1:39" ht="15" customHeight="1" x14ac:dyDescent="0.2">
      <c r="B126" s="202"/>
      <c r="C126" s="202"/>
      <c r="D126" s="202"/>
      <c r="E126" s="202"/>
      <c r="F126" s="202"/>
      <c r="G126" s="202"/>
      <c r="H126" s="202"/>
    </row>
    <row r="127" spans="1:39" ht="15" x14ac:dyDescent="0.25">
      <c r="A127" s="47">
        <v>5136</v>
      </c>
      <c r="B127" s="28" t="s">
        <v>12</v>
      </c>
      <c r="C127" s="29"/>
      <c r="D127" s="30"/>
      <c r="E127" s="30"/>
      <c r="F127" s="31"/>
      <c r="G127" s="423">
        <v>1</v>
      </c>
      <c r="H127" s="458"/>
    </row>
    <row r="128" spans="1:39" x14ac:dyDescent="0.2">
      <c r="B128" s="420" t="s">
        <v>687</v>
      </c>
      <c r="C128" s="427"/>
      <c r="D128" s="427"/>
      <c r="E128" s="427"/>
      <c r="F128" s="427"/>
      <c r="G128" s="427"/>
      <c r="H128" s="427"/>
    </row>
    <row r="129" spans="1:8" x14ac:dyDescent="0.2">
      <c r="B129" s="427"/>
      <c r="C129" s="427"/>
      <c r="D129" s="427"/>
      <c r="E129" s="427"/>
      <c r="F129" s="427"/>
      <c r="G129" s="427"/>
      <c r="H129" s="427"/>
    </row>
    <row r="130" spans="1:8" ht="15" x14ac:dyDescent="0.25">
      <c r="B130" s="28"/>
      <c r="C130" s="29"/>
      <c r="D130" s="30"/>
      <c r="E130" s="30"/>
      <c r="F130" s="31"/>
      <c r="G130" s="64"/>
      <c r="H130" s="65"/>
    </row>
    <row r="131" spans="1:8" ht="15" hidden="1" x14ac:dyDescent="0.25">
      <c r="B131" s="28"/>
      <c r="C131" s="29"/>
      <c r="D131" s="30"/>
      <c r="E131" s="30"/>
      <c r="F131" s="31"/>
      <c r="G131" s="246"/>
      <c r="H131" s="247"/>
    </row>
    <row r="132" spans="1:8" ht="15" hidden="1" x14ac:dyDescent="0.25">
      <c r="B132" s="28"/>
      <c r="C132" s="29"/>
      <c r="D132" s="30"/>
      <c r="E132" s="30"/>
      <c r="F132" s="31"/>
      <c r="G132" s="246"/>
      <c r="H132" s="247"/>
    </row>
    <row r="133" spans="1:8" ht="15" x14ac:dyDescent="0.25">
      <c r="A133" s="47">
        <v>5137</v>
      </c>
      <c r="B133" s="28" t="s">
        <v>13</v>
      </c>
      <c r="C133" s="29"/>
      <c r="D133" s="30"/>
      <c r="E133" s="30"/>
      <c r="F133" s="31"/>
      <c r="G133" s="423">
        <v>40</v>
      </c>
      <c r="H133" s="458"/>
    </row>
    <row r="134" spans="1:8" ht="15" customHeight="1" x14ac:dyDescent="0.2">
      <c r="B134" s="420" t="s">
        <v>688</v>
      </c>
      <c r="C134" s="420"/>
      <c r="D134" s="420"/>
      <c r="E134" s="420"/>
      <c r="F134" s="420"/>
      <c r="G134" s="420"/>
      <c r="H134" s="420"/>
    </row>
    <row r="135" spans="1:8" ht="15" customHeight="1" x14ac:dyDescent="0.2">
      <c r="B135" s="420"/>
      <c r="C135" s="420"/>
      <c r="D135" s="420"/>
      <c r="E135" s="420"/>
      <c r="F135" s="420"/>
      <c r="G135" s="420"/>
      <c r="H135" s="420"/>
    </row>
    <row r="136" spans="1:8" ht="29.25" customHeight="1" x14ac:dyDescent="0.2">
      <c r="B136" s="420"/>
      <c r="C136" s="420"/>
      <c r="D136" s="420"/>
      <c r="E136" s="420"/>
      <c r="F136" s="420"/>
      <c r="G136" s="420"/>
      <c r="H136" s="420"/>
    </row>
    <row r="137" spans="1:8" ht="10.5" customHeight="1" x14ac:dyDescent="0.25">
      <c r="B137" s="28"/>
      <c r="C137" s="29"/>
      <c r="D137" s="30"/>
      <c r="E137" s="30"/>
      <c r="F137" s="31"/>
      <c r="G137" s="64"/>
      <c r="H137" s="65"/>
    </row>
    <row r="138" spans="1:8" ht="15" x14ac:dyDescent="0.25">
      <c r="A138" s="47">
        <v>5139</v>
      </c>
      <c r="B138" s="52" t="s">
        <v>201</v>
      </c>
      <c r="C138" s="29"/>
      <c r="D138" s="30"/>
      <c r="E138" s="30"/>
      <c r="F138" s="31"/>
      <c r="G138" s="423">
        <v>150</v>
      </c>
      <c r="H138" s="458"/>
    </row>
    <row r="139" spans="1:8" ht="14.25" customHeight="1" x14ac:dyDescent="0.2">
      <c r="B139" s="420" t="s">
        <v>758</v>
      </c>
      <c r="C139" s="420"/>
      <c r="D139" s="420"/>
      <c r="E139" s="420"/>
      <c r="F139" s="420"/>
      <c r="G139" s="420"/>
      <c r="H139" s="420"/>
    </row>
    <row r="140" spans="1:8" ht="14.25" customHeight="1" x14ac:dyDescent="0.2">
      <c r="B140" s="420"/>
      <c r="C140" s="420"/>
      <c r="D140" s="420"/>
      <c r="E140" s="420"/>
      <c r="F140" s="420"/>
      <c r="G140" s="420"/>
      <c r="H140" s="420"/>
    </row>
    <row r="141" spans="1:8" ht="14.25" customHeight="1" x14ac:dyDescent="0.2">
      <c r="B141" s="420"/>
      <c r="C141" s="420"/>
      <c r="D141" s="420"/>
      <c r="E141" s="420"/>
      <c r="F141" s="420"/>
      <c r="G141" s="420"/>
      <c r="H141" s="420"/>
    </row>
    <row r="142" spans="1:8" ht="15" customHeight="1" x14ac:dyDescent="0.2">
      <c r="B142" s="420"/>
      <c r="C142" s="420"/>
      <c r="D142" s="420"/>
      <c r="E142" s="420"/>
      <c r="F142" s="420"/>
      <c r="G142" s="420"/>
      <c r="H142" s="420"/>
    </row>
    <row r="143" spans="1:8" ht="30" customHeight="1" x14ac:dyDescent="0.2">
      <c r="B143" s="420"/>
      <c r="C143" s="420"/>
      <c r="D143" s="420"/>
      <c r="E143" s="420"/>
      <c r="F143" s="420"/>
      <c r="G143" s="420"/>
      <c r="H143" s="420"/>
    </row>
    <row r="144" spans="1:8" ht="14.25" customHeight="1" x14ac:dyDescent="0.2">
      <c r="B144" s="420"/>
      <c r="C144" s="420"/>
      <c r="D144" s="420"/>
      <c r="E144" s="420"/>
      <c r="F144" s="420"/>
      <c r="G144" s="420"/>
      <c r="H144" s="420"/>
    </row>
    <row r="145" spans="1:8" ht="15" customHeight="1" x14ac:dyDescent="0.2">
      <c r="B145" s="202"/>
      <c r="C145" s="202"/>
      <c r="D145" s="202"/>
      <c r="E145" s="202"/>
      <c r="F145" s="202"/>
      <c r="G145" s="202"/>
      <c r="H145" s="202"/>
    </row>
    <row r="146" spans="1:8" ht="15" x14ac:dyDescent="0.25">
      <c r="A146" s="47">
        <v>5153</v>
      </c>
      <c r="B146" s="28" t="s">
        <v>298</v>
      </c>
      <c r="C146" s="29"/>
      <c r="D146" s="30"/>
      <c r="E146" s="30"/>
      <c r="F146" s="31"/>
      <c r="G146" s="423">
        <v>3</v>
      </c>
      <c r="H146" s="458"/>
    </row>
    <row r="147" spans="1:8" ht="15" customHeight="1" x14ac:dyDescent="0.2">
      <c r="B147" s="440" t="s">
        <v>425</v>
      </c>
      <c r="C147" s="440"/>
      <c r="D147" s="440"/>
      <c r="E147" s="440"/>
      <c r="F147" s="440"/>
      <c r="G147" s="440"/>
      <c r="H147" s="440"/>
    </row>
    <row r="148" spans="1:8" ht="15" customHeight="1" x14ac:dyDescent="0.2">
      <c r="B148" s="440"/>
      <c r="C148" s="440"/>
      <c r="D148" s="440"/>
      <c r="E148" s="440"/>
      <c r="F148" s="440"/>
      <c r="G148" s="440"/>
      <c r="H148" s="440"/>
    </row>
    <row r="149" spans="1:8" ht="15" customHeight="1" x14ac:dyDescent="0.2">
      <c r="B149" s="202"/>
      <c r="C149" s="202"/>
      <c r="D149" s="202"/>
      <c r="E149" s="202"/>
      <c r="F149" s="202"/>
      <c r="G149" s="202"/>
      <c r="H149" s="202"/>
    </row>
    <row r="150" spans="1:8" ht="15" x14ac:dyDescent="0.25">
      <c r="A150" s="47">
        <v>5164</v>
      </c>
      <c r="B150" s="28" t="s">
        <v>42</v>
      </c>
      <c r="C150" s="29"/>
      <c r="D150" s="30"/>
      <c r="E150" s="30"/>
      <c r="F150" s="31"/>
      <c r="G150" s="423">
        <v>50</v>
      </c>
      <c r="H150" s="458"/>
    </row>
    <row r="151" spans="1:8" ht="14.25" customHeight="1" x14ac:dyDescent="0.2">
      <c r="B151" s="420" t="s">
        <v>689</v>
      </c>
      <c r="C151" s="420"/>
      <c r="D151" s="420"/>
      <c r="E151" s="420"/>
      <c r="F151" s="420"/>
      <c r="G151" s="420"/>
      <c r="H151" s="420"/>
    </row>
    <row r="152" spans="1:8" ht="14.25" customHeight="1" x14ac:dyDescent="0.2">
      <c r="B152" s="420"/>
      <c r="C152" s="420"/>
      <c r="D152" s="420"/>
      <c r="E152" s="420"/>
      <c r="F152" s="420"/>
      <c r="G152" s="420"/>
      <c r="H152" s="420"/>
    </row>
    <row r="153" spans="1:8" ht="30" customHeight="1" x14ac:dyDescent="0.2">
      <c r="B153" s="420"/>
      <c r="C153" s="420"/>
      <c r="D153" s="420"/>
      <c r="E153" s="420"/>
      <c r="F153" s="420"/>
      <c r="G153" s="420"/>
      <c r="H153" s="420"/>
    </row>
    <row r="154" spans="1:8" ht="12" customHeight="1" x14ac:dyDescent="0.2">
      <c r="B154" s="420"/>
      <c r="C154" s="420"/>
      <c r="D154" s="420"/>
      <c r="E154" s="420"/>
      <c r="F154" s="420"/>
      <c r="G154" s="420"/>
      <c r="H154" s="420"/>
    </row>
    <row r="155" spans="1:8" ht="12.75" customHeight="1" x14ac:dyDescent="0.25">
      <c r="B155" s="28"/>
      <c r="C155" s="29"/>
      <c r="D155" s="30"/>
      <c r="E155" s="30"/>
      <c r="F155" s="31"/>
      <c r="G155" s="64"/>
      <c r="H155" s="65"/>
    </row>
    <row r="156" spans="1:8" ht="15" x14ac:dyDescent="0.25">
      <c r="A156" s="53">
        <v>5168</v>
      </c>
      <c r="B156" s="354" t="s">
        <v>87</v>
      </c>
      <c r="G156" s="483">
        <v>10</v>
      </c>
      <c r="H156" s="483"/>
    </row>
    <row r="157" spans="1:8" ht="12.75" customHeight="1" x14ac:dyDescent="0.2">
      <c r="B157" s="419" t="s">
        <v>690</v>
      </c>
      <c r="C157" s="419"/>
      <c r="D157" s="419"/>
      <c r="E157" s="419"/>
      <c r="F157" s="419"/>
      <c r="G157" s="419"/>
      <c r="H157" s="419"/>
    </row>
    <row r="158" spans="1:8" ht="12.75" customHeight="1" x14ac:dyDescent="0.2">
      <c r="B158" s="419"/>
      <c r="C158" s="419"/>
      <c r="D158" s="419"/>
      <c r="E158" s="419"/>
      <c r="F158" s="419"/>
      <c r="G158" s="419"/>
      <c r="H158" s="419"/>
    </row>
    <row r="159" spans="1:8" ht="12.75" customHeight="1" x14ac:dyDescent="0.25">
      <c r="B159" s="28"/>
      <c r="C159" s="29"/>
      <c r="D159" s="30"/>
      <c r="E159" s="30"/>
      <c r="F159" s="31"/>
      <c r="G159" s="347"/>
      <c r="H159" s="352"/>
    </row>
    <row r="160" spans="1:8" ht="15" x14ac:dyDescent="0.25">
      <c r="A160" s="47">
        <v>5169</v>
      </c>
      <c r="B160" s="28" t="s">
        <v>16</v>
      </c>
      <c r="C160" s="29"/>
      <c r="D160" s="30"/>
      <c r="E160" s="30"/>
      <c r="F160" s="31"/>
      <c r="G160" s="423">
        <v>450</v>
      </c>
      <c r="H160" s="458"/>
    </row>
    <row r="161" spans="2:10" ht="14.25" customHeight="1" x14ac:dyDescent="0.2">
      <c r="B161" s="420" t="s">
        <v>691</v>
      </c>
      <c r="C161" s="420"/>
      <c r="D161" s="420"/>
      <c r="E161" s="420"/>
      <c r="F161" s="420"/>
      <c r="G161" s="420"/>
      <c r="H161" s="420"/>
    </row>
    <row r="162" spans="2:10" ht="14.25" customHeight="1" x14ac:dyDescent="0.2">
      <c r="B162" s="420"/>
      <c r="C162" s="420"/>
      <c r="D162" s="420"/>
      <c r="E162" s="420"/>
      <c r="F162" s="420"/>
      <c r="G162" s="420"/>
      <c r="H162" s="420"/>
    </row>
    <row r="163" spans="2:10" ht="14.25" customHeight="1" x14ac:dyDescent="0.2">
      <c r="B163" s="420"/>
      <c r="C163" s="420"/>
      <c r="D163" s="420"/>
      <c r="E163" s="420"/>
      <c r="F163" s="420"/>
      <c r="G163" s="420"/>
      <c r="H163" s="420"/>
    </row>
    <row r="164" spans="2:10" ht="27.75" customHeight="1" x14ac:dyDescent="0.2">
      <c r="B164" s="420"/>
      <c r="C164" s="420"/>
      <c r="D164" s="420"/>
      <c r="E164" s="420"/>
      <c r="F164" s="420"/>
      <c r="G164" s="420"/>
      <c r="H164" s="420"/>
    </row>
    <row r="165" spans="2:10" ht="15" customHeight="1" x14ac:dyDescent="0.2">
      <c r="B165" s="420"/>
      <c r="C165" s="420"/>
      <c r="D165" s="420"/>
      <c r="E165" s="420"/>
      <c r="F165" s="420"/>
      <c r="G165" s="420"/>
      <c r="H165" s="420"/>
    </row>
    <row r="166" spans="2:10" ht="15" x14ac:dyDescent="0.25">
      <c r="B166" s="136"/>
      <c r="C166" s="122"/>
      <c r="D166" s="122"/>
      <c r="E166" s="122"/>
      <c r="F166" s="122"/>
      <c r="G166" s="122"/>
      <c r="H166" s="122"/>
    </row>
    <row r="167" spans="2:10" ht="15" x14ac:dyDescent="0.25">
      <c r="B167" s="28" t="s">
        <v>33</v>
      </c>
      <c r="C167" s="121"/>
      <c r="D167" s="121"/>
      <c r="E167" s="121"/>
      <c r="F167" s="121"/>
      <c r="G167" s="423">
        <v>250</v>
      </c>
      <c r="H167" s="458"/>
    </row>
    <row r="168" spans="2:10" ht="14.25" customHeight="1" x14ac:dyDescent="0.2">
      <c r="B168" s="420" t="s">
        <v>692</v>
      </c>
      <c r="C168" s="420"/>
      <c r="D168" s="420"/>
      <c r="E168" s="420"/>
      <c r="F168" s="420"/>
      <c r="G168" s="420"/>
      <c r="H168" s="420"/>
    </row>
    <row r="169" spans="2:10" ht="14.25" customHeight="1" x14ac:dyDescent="0.2">
      <c r="B169" s="420"/>
      <c r="C169" s="420"/>
      <c r="D169" s="420"/>
      <c r="E169" s="420"/>
      <c r="F169" s="420"/>
      <c r="G169" s="420"/>
      <c r="H169" s="420"/>
    </row>
    <row r="170" spans="2:10" ht="14.25" customHeight="1" x14ac:dyDescent="0.2">
      <c r="B170" s="420"/>
      <c r="C170" s="420"/>
      <c r="D170" s="420"/>
      <c r="E170" s="420"/>
      <c r="F170" s="420"/>
      <c r="G170" s="420"/>
      <c r="H170" s="420"/>
    </row>
    <row r="171" spans="2:10" ht="14.25" customHeight="1" x14ac:dyDescent="0.2">
      <c r="B171" s="420"/>
      <c r="C171" s="420"/>
      <c r="D171" s="420"/>
      <c r="E171" s="420"/>
      <c r="F171" s="420"/>
      <c r="G171" s="420"/>
      <c r="H171" s="420"/>
    </row>
    <row r="172" spans="2:10" ht="15" customHeight="1" x14ac:dyDescent="0.2">
      <c r="B172" s="420"/>
      <c r="C172" s="420"/>
      <c r="D172" s="420"/>
      <c r="E172" s="420"/>
      <c r="F172" s="420"/>
      <c r="G172" s="420"/>
      <c r="H172" s="420"/>
    </row>
    <row r="173" spans="2:10" ht="15" customHeight="1" x14ac:dyDescent="0.2">
      <c r="B173" s="420"/>
      <c r="C173" s="420"/>
      <c r="D173" s="420"/>
      <c r="E173" s="420"/>
      <c r="F173" s="420"/>
      <c r="G173" s="420"/>
      <c r="H173" s="420"/>
    </row>
    <row r="174" spans="2:10" ht="29.25" customHeight="1" x14ac:dyDescent="0.2">
      <c r="B174" s="420"/>
      <c r="C174" s="420"/>
      <c r="D174" s="420"/>
      <c r="E174" s="420"/>
      <c r="F174" s="420"/>
      <c r="G174" s="420"/>
      <c r="H174" s="420"/>
    </row>
    <row r="175" spans="2:10" x14ac:dyDescent="0.2">
      <c r="B175" s="198"/>
      <c r="C175" s="198"/>
      <c r="D175" s="198"/>
      <c r="E175" s="198"/>
      <c r="F175" s="198"/>
      <c r="G175" s="198"/>
      <c r="H175" s="198"/>
    </row>
    <row r="176" spans="2:10" s="276" customFormat="1" ht="17.25" customHeight="1" thickBot="1" x14ac:dyDescent="0.3">
      <c r="B176" s="55" t="s">
        <v>693</v>
      </c>
      <c r="C176" s="56"/>
      <c r="D176" s="57"/>
      <c r="E176" s="58"/>
      <c r="F176" s="58"/>
      <c r="G176" s="459">
        <f>SUM(G177)</f>
        <v>4500</v>
      </c>
      <c r="H176" s="459"/>
      <c r="I176" s="261"/>
      <c r="J176" s="261"/>
    </row>
    <row r="177" spans="1:39" s="276" customFormat="1" ht="15" customHeight="1" thickTop="1" x14ac:dyDescent="0.25">
      <c r="A177" s="47">
        <v>5903</v>
      </c>
      <c r="B177" s="540" t="s">
        <v>694</v>
      </c>
      <c r="C177" s="540"/>
      <c r="D177" s="540"/>
      <c r="E177" s="540"/>
      <c r="F177" s="540"/>
      <c r="G177" s="423">
        <v>4500</v>
      </c>
      <c r="H177" s="458"/>
      <c r="I177" s="46"/>
      <c r="J177" s="46"/>
    </row>
    <row r="178" spans="1:39" s="275" customFormat="1" ht="15" customHeight="1" x14ac:dyDescent="0.2">
      <c r="A178" s="348"/>
      <c r="B178" s="419" t="s">
        <v>695</v>
      </c>
      <c r="C178" s="419"/>
      <c r="D178" s="419"/>
      <c r="E178" s="419"/>
      <c r="F178" s="419"/>
      <c r="G178" s="419"/>
      <c r="H178" s="419"/>
    </row>
    <row r="179" spans="1:39" s="348" customFormat="1" ht="15" customHeight="1" x14ac:dyDescent="0.2">
      <c r="B179" s="419"/>
      <c r="C179" s="419"/>
      <c r="D179" s="419"/>
      <c r="E179" s="419"/>
      <c r="F179" s="419"/>
      <c r="G179" s="419"/>
      <c r="H179" s="419"/>
    </row>
    <row r="180" spans="1:39" x14ac:dyDescent="0.2">
      <c r="B180" s="274"/>
      <c r="C180" s="274"/>
      <c r="D180" s="274"/>
      <c r="E180" s="274"/>
      <c r="F180" s="274"/>
      <c r="G180" s="274"/>
      <c r="H180" s="274"/>
    </row>
    <row r="181" spans="1:39" ht="32.25" customHeight="1" thickBot="1" x14ac:dyDescent="0.3">
      <c r="B181" s="429" t="s">
        <v>342</v>
      </c>
      <c r="C181" s="430"/>
      <c r="D181" s="430"/>
      <c r="E181" s="430"/>
      <c r="F181" s="430"/>
      <c r="G181" s="459">
        <f>SUM(G182)</f>
        <v>985</v>
      </c>
      <c r="H181" s="459"/>
      <c r="I181" s="2"/>
    </row>
    <row r="182" spans="1:39" ht="15.75" thickTop="1" x14ac:dyDescent="0.25">
      <c r="A182" s="47">
        <v>5311</v>
      </c>
      <c r="B182" s="52" t="s">
        <v>190</v>
      </c>
      <c r="G182" s="528">
        <v>985</v>
      </c>
      <c r="H182" s="528"/>
    </row>
    <row r="183" spans="1:39" ht="30.75" customHeight="1" x14ac:dyDescent="0.2">
      <c r="B183" s="452" t="s">
        <v>696</v>
      </c>
      <c r="C183" s="452"/>
      <c r="D183" s="452"/>
      <c r="E183" s="452"/>
      <c r="F183" s="452"/>
      <c r="G183" s="452"/>
      <c r="H183" s="452"/>
    </row>
    <row r="184" spans="1:39" x14ac:dyDescent="0.2">
      <c r="B184" s="198"/>
      <c r="C184" s="198"/>
      <c r="D184" s="198"/>
      <c r="E184" s="198"/>
      <c r="F184" s="198"/>
      <c r="G184" s="198"/>
      <c r="H184" s="198"/>
    </row>
    <row r="185" spans="1:39" ht="15.75" thickBot="1" x14ac:dyDescent="0.3">
      <c r="B185" s="55" t="s">
        <v>91</v>
      </c>
      <c r="C185" s="56"/>
      <c r="D185" s="57"/>
      <c r="E185" s="57"/>
      <c r="F185" s="58"/>
      <c r="G185" s="459">
        <f>SUM(G186)</f>
        <v>40</v>
      </c>
      <c r="H185" s="459"/>
    </row>
    <row r="186" spans="1:39" ht="15.75" thickTop="1" x14ac:dyDescent="0.25">
      <c r="A186" s="47">
        <v>5169</v>
      </c>
      <c r="B186" s="28" t="s">
        <v>16</v>
      </c>
      <c r="C186" s="29"/>
      <c r="D186" s="30"/>
      <c r="E186" s="30"/>
      <c r="F186" s="31"/>
      <c r="G186" s="423">
        <v>40</v>
      </c>
      <c r="H186" s="458"/>
    </row>
    <row r="187" spans="1:39" x14ac:dyDescent="0.2">
      <c r="B187" s="539" t="s">
        <v>378</v>
      </c>
      <c r="C187" s="539"/>
      <c r="D187" s="539"/>
      <c r="E187" s="539"/>
      <c r="F187" s="539"/>
      <c r="G187" s="539"/>
      <c r="H187" s="539"/>
    </row>
    <row r="188" spans="1:39" x14ac:dyDescent="0.2">
      <c r="B188" s="539"/>
      <c r="C188" s="539"/>
      <c r="D188" s="539"/>
      <c r="E188" s="539"/>
      <c r="F188" s="539"/>
      <c r="G188" s="539"/>
      <c r="H188" s="539"/>
    </row>
    <row r="189" spans="1:39" ht="13.5" customHeight="1" x14ac:dyDescent="0.2">
      <c r="B189" s="539"/>
      <c r="C189" s="539"/>
      <c r="D189" s="539"/>
      <c r="E189" s="539"/>
      <c r="F189" s="539"/>
      <c r="G189" s="539"/>
      <c r="H189" s="539"/>
    </row>
    <row r="190" spans="1:39" x14ac:dyDescent="0.2">
      <c r="B190" s="198"/>
      <c r="C190" s="198"/>
      <c r="D190" s="198"/>
      <c r="E190" s="198"/>
      <c r="F190" s="198"/>
      <c r="G190" s="198"/>
      <c r="H190" s="198"/>
    </row>
    <row r="191" spans="1:39" ht="15.75" customHeight="1" thickBot="1" x14ac:dyDescent="0.3">
      <c r="B191" s="55" t="s">
        <v>329</v>
      </c>
      <c r="C191" s="56"/>
      <c r="D191" s="57"/>
      <c r="E191" s="57"/>
      <c r="F191" s="58"/>
      <c r="G191" s="459">
        <f>SUM(G192)</f>
        <v>30</v>
      </c>
      <c r="H191" s="459"/>
      <c r="I191" s="261"/>
      <c r="J191" s="261"/>
    </row>
    <row r="192" spans="1:39" ht="15.75" thickTop="1" x14ac:dyDescent="0.25">
      <c r="A192" s="47">
        <v>5041</v>
      </c>
      <c r="B192" s="28" t="s">
        <v>92</v>
      </c>
      <c r="C192" s="188"/>
      <c r="D192" s="188"/>
      <c r="E192" s="188"/>
      <c r="F192" s="188"/>
      <c r="G192" s="423">
        <v>30</v>
      </c>
      <c r="H192" s="424"/>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row>
    <row r="193" spans="1:9" ht="15.75" customHeight="1" x14ac:dyDescent="0.2">
      <c r="B193" s="456" t="s">
        <v>697</v>
      </c>
      <c r="C193" s="456"/>
      <c r="D193" s="456"/>
      <c r="E193" s="456"/>
      <c r="F193" s="456"/>
      <c r="G193" s="456"/>
      <c r="H193" s="456"/>
    </row>
    <row r="194" spans="1:9" ht="15.75" customHeight="1" x14ac:dyDescent="0.2">
      <c r="B194" s="456"/>
      <c r="C194" s="456"/>
      <c r="D194" s="456"/>
      <c r="E194" s="456"/>
      <c r="F194" s="456"/>
      <c r="G194" s="456"/>
      <c r="H194" s="456"/>
    </row>
    <row r="195" spans="1:9" x14ac:dyDescent="0.2">
      <c r="B195" s="346"/>
      <c r="C195" s="346"/>
      <c r="D195" s="346"/>
      <c r="E195" s="346"/>
      <c r="F195" s="346"/>
      <c r="G195" s="346"/>
      <c r="H195" s="346"/>
    </row>
    <row r="196" spans="1:9" x14ac:dyDescent="0.2">
      <c r="B196" s="346"/>
      <c r="C196" s="346"/>
      <c r="D196" s="346"/>
      <c r="E196" s="346"/>
      <c r="F196" s="346"/>
      <c r="G196" s="346"/>
      <c r="H196" s="346"/>
    </row>
    <row r="197" spans="1:9" ht="17.25" customHeight="1" thickBot="1" x14ac:dyDescent="0.3">
      <c r="B197" s="55" t="s">
        <v>19</v>
      </c>
      <c r="C197" s="56"/>
      <c r="D197" s="57"/>
      <c r="E197" s="58"/>
      <c r="F197" s="58"/>
      <c r="G197" s="459">
        <f>SUM(G198,G202,G209,G212,G216,G219,G232,G235,G238,G258,G262,G278,G281,G284)</f>
        <v>15389</v>
      </c>
      <c r="H197" s="459"/>
      <c r="I197" s="2"/>
    </row>
    <row r="198" spans="1:9" ht="15.75" thickTop="1" x14ac:dyDescent="0.25">
      <c r="A198" s="47">
        <v>5137</v>
      </c>
      <c r="B198" s="52" t="s">
        <v>13</v>
      </c>
      <c r="G198" s="528">
        <v>100</v>
      </c>
      <c r="H198" s="528"/>
    </row>
    <row r="199" spans="1:9" ht="15" customHeight="1" x14ac:dyDescent="0.2">
      <c r="B199" s="456" t="s">
        <v>379</v>
      </c>
      <c r="C199" s="456"/>
      <c r="D199" s="456"/>
      <c r="E199" s="456"/>
      <c r="F199" s="456"/>
      <c r="G199" s="456"/>
      <c r="H199" s="456"/>
    </row>
    <row r="200" spans="1:9" ht="15" customHeight="1" x14ac:dyDescent="0.2">
      <c r="B200" s="456"/>
      <c r="C200" s="456"/>
      <c r="D200" s="456"/>
      <c r="E200" s="456"/>
      <c r="F200" s="456"/>
      <c r="G200" s="456"/>
      <c r="H200" s="456"/>
    </row>
    <row r="202" spans="1:9" ht="15" x14ac:dyDescent="0.25">
      <c r="A202" s="47">
        <v>5139</v>
      </c>
      <c r="B202" s="52" t="s">
        <v>200</v>
      </c>
      <c r="G202" s="483">
        <v>2700</v>
      </c>
      <c r="H202" s="483"/>
    </row>
    <row r="203" spans="1:9" ht="14.25" customHeight="1" x14ac:dyDescent="0.2">
      <c r="B203" s="456" t="s">
        <v>698</v>
      </c>
      <c r="C203" s="456"/>
      <c r="D203" s="456"/>
      <c r="E203" s="456"/>
      <c r="F203" s="456"/>
      <c r="G203" s="456"/>
      <c r="H203" s="456"/>
    </row>
    <row r="204" spans="1:9" ht="14.25" customHeight="1" x14ac:dyDescent="0.2">
      <c r="B204" s="456"/>
      <c r="C204" s="456"/>
      <c r="D204" s="456"/>
      <c r="E204" s="456"/>
      <c r="F204" s="456"/>
      <c r="G204" s="456"/>
      <c r="H204" s="456"/>
    </row>
    <row r="205" spans="1:9" ht="15" customHeight="1" x14ac:dyDescent="0.2">
      <c r="B205" s="456"/>
      <c r="C205" s="456"/>
      <c r="D205" s="456"/>
      <c r="E205" s="456"/>
      <c r="F205" s="456"/>
      <c r="G205" s="456"/>
      <c r="H205" s="456"/>
    </row>
    <row r="206" spans="1:9" ht="15" customHeight="1" x14ac:dyDescent="0.2">
      <c r="B206" s="456"/>
      <c r="C206" s="456"/>
      <c r="D206" s="456"/>
      <c r="E206" s="456"/>
      <c r="F206" s="456"/>
      <c r="G206" s="456"/>
      <c r="H206" s="456"/>
    </row>
    <row r="207" spans="1:9" ht="28.5" customHeight="1" x14ac:dyDescent="0.2">
      <c r="B207" s="456"/>
      <c r="C207" s="456"/>
      <c r="D207" s="456"/>
      <c r="E207" s="456"/>
      <c r="F207" s="456"/>
      <c r="G207" s="456"/>
      <c r="H207" s="456"/>
    </row>
    <row r="209" spans="1:8" ht="15" x14ac:dyDescent="0.25">
      <c r="A209" s="47">
        <v>5142</v>
      </c>
      <c r="B209" s="52" t="s">
        <v>208</v>
      </c>
      <c r="G209" s="446">
        <v>1</v>
      </c>
      <c r="H209" s="447"/>
    </row>
    <row r="210" spans="1:8" x14ac:dyDescent="0.2">
      <c r="B210" s="444" t="s">
        <v>227</v>
      </c>
      <c r="C210" s="444"/>
      <c r="D210" s="444"/>
      <c r="E210" s="444"/>
      <c r="F210" s="444"/>
      <c r="G210" s="444"/>
      <c r="H210" s="444"/>
    </row>
    <row r="212" spans="1:8" ht="15" x14ac:dyDescent="0.25">
      <c r="A212" s="47">
        <v>5161</v>
      </c>
      <c r="B212" s="52" t="s">
        <v>93</v>
      </c>
      <c r="G212" s="446">
        <v>1</v>
      </c>
      <c r="H212" s="447"/>
    </row>
    <row r="213" spans="1:8" x14ac:dyDescent="0.2">
      <c r="B213" s="440" t="s">
        <v>228</v>
      </c>
      <c r="C213" s="440"/>
      <c r="D213" s="440"/>
      <c r="E213" s="440"/>
      <c r="F213" s="440"/>
      <c r="G213" s="440"/>
      <c r="H213" s="440"/>
    </row>
    <row r="214" spans="1:8" x14ac:dyDescent="0.2">
      <c r="B214" s="440"/>
      <c r="C214" s="440"/>
      <c r="D214" s="440"/>
      <c r="E214" s="440"/>
      <c r="F214" s="440"/>
      <c r="G214" s="440"/>
      <c r="H214" s="440"/>
    </row>
    <row r="216" spans="1:8" ht="15" x14ac:dyDescent="0.25">
      <c r="A216" s="47">
        <v>5162</v>
      </c>
      <c r="B216" s="28" t="s">
        <v>429</v>
      </c>
      <c r="G216" s="446">
        <v>1</v>
      </c>
      <c r="H216" s="447"/>
    </row>
    <row r="217" spans="1:8" ht="27.75" customHeight="1" x14ac:dyDescent="0.2">
      <c r="B217" s="440" t="s">
        <v>784</v>
      </c>
      <c r="C217" s="440"/>
      <c r="D217" s="440"/>
      <c r="E217" s="440"/>
      <c r="F217" s="440"/>
      <c r="G217" s="440"/>
      <c r="H217" s="440"/>
    </row>
    <row r="219" spans="1:8" ht="15" x14ac:dyDescent="0.25">
      <c r="B219" s="52" t="s">
        <v>32</v>
      </c>
      <c r="G219" s="446">
        <f>SUM(G220,G226,G229)</f>
        <v>485</v>
      </c>
      <c r="H219" s="447"/>
    </row>
    <row r="220" spans="1:8" ht="14.25" customHeight="1" x14ac:dyDescent="0.25">
      <c r="B220" s="494" t="s">
        <v>165</v>
      </c>
      <c r="C220" s="494"/>
      <c r="D220" s="494"/>
      <c r="E220" s="494"/>
      <c r="F220" s="494"/>
      <c r="G220" s="490">
        <v>405</v>
      </c>
      <c r="H220" s="491"/>
    </row>
    <row r="221" spans="1:8" ht="15" customHeight="1" x14ac:dyDescent="0.2">
      <c r="B221" s="456" t="s">
        <v>785</v>
      </c>
      <c r="C221" s="456"/>
      <c r="D221" s="456"/>
      <c r="E221" s="456"/>
      <c r="F221" s="456"/>
      <c r="G221" s="456"/>
      <c r="H221" s="456"/>
    </row>
    <row r="222" spans="1:8" x14ac:dyDescent="0.2">
      <c r="B222" s="456"/>
      <c r="C222" s="456"/>
      <c r="D222" s="456"/>
      <c r="E222" s="456"/>
      <c r="F222" s="456"/>
      <c r="G222" s="456"/>
      <c r="H222" s="456"/>
    </row>
    <row r="223" spans="1:8" x14ac:dyDescent="0.2">
      <c r="B223" s="456"/>
      <c r="C223" s="456"/>
      <c r="D223" s="456"/>
      <c r="E223" s="456"/>
      <c r="F223" s="456"/>
      <c r="G223" s="456"/>
      <c r="H223" s="456"/>
    </row>
    <row r="224" spans="1:8" ht="16.5" customHeight="1" x14ac:dyDescent="0.2">
      <c r="B224" s="456"/>
      <c r="C224" s="456"/>
      <c r="D224" s="456"/>
      <c r="E224" s="456"/>
      <c r="F224" s="456"/>
      <c r="G224" s="456"/>
      <c r="H224" s="456"/>
    </row>
    <row r="225" spans="1:8" x14ac:dyDescent="0.2">
      <c r="B225" s="179"/>
      <c r="C225" s="179"/>
      <c r="D225" s="179"/>
      <c r="E225" s="179"/>
      <c r="F225" s="179"/>
      <c r="G225" s="179"/>
      <c r="H225" s="179"/>
    </row>
    <row r="226" spans="1:8" ht="14.25" customHeight="1" x14ac:dyDescent="0.25">
      <c r="B226" s="494" t="s">
        <v>166</v>
      </c>
      <c r="C226" s="494"/>
      <c r="D226" s="494"/>
      <c r="E226" s="494"/>
      <c r="F226" s="494"/>
      <c r="G226" s="490">
        <v>30</v>
      </c>
      <c r="H226" s="491"/>
    </row>
    <row r="227" spans="1:8" ht="15" x14ac:dyDescent="0.2">
      <c r="B227" s="543" t="s">
        <v>176</v>
      </c>
      <c r="C227" s="544"/>
      <c r="D227" s="544"/>
      <c r="E227" s="544"/>
      <c r="F227" s="544"/>
      <c r="G227" s="544"/>
      <c r="H227" s="544"/>
    </row>
    <row r="228" spans="1:8" ht="15" x14ac:dyDescent="0.2">
      <c r="B228" s="206"/>
      <c r="C228" s="207"/>
      <c r="D228" s="207"/>
      <c r="E228" s="207"/>
      <c r="F228" s="207"/>
      <c r="G228" s="207"/>
      <c r="H228" s="207"/>
    </row>
    <row r="229" spans="1:8" ht="14.25" customHeight="1" x14ac:dyDescent="0.25">
      <c r="B229" s="494" t="s">
        <v>291</v>
      </c>
      <c r="C229" s="494"/>
      <c r="D229" s="494"/>
      <c r="E229" s="494"/>
      <c r="F229" s="494"/>
      <c r="G229" s="490">
        <v>50</v>
      </c>
      <c r="H229" s="491"/>
    </row>
    <row r="230" spans="1:8" ht="29.25" customHeight="1" x14ac:dyDescent="0.2">
      <c r="B230" s="543" t="s">
        <v>292</v>
      </c>
      <c r="C230" s="544"/>
      <c r="D230" s="544"/>
      <c r="E230" s="544"/>
      <c r="F230" s="544"/>
      <c r="G230" s="544"/>
      <c r="H230" s="544"/>
    </row>
    <row r="231" spans="1:8" ht="15" x14ac:dyDescent="0.2">
      <c r="B231" s="206"/>
      <c r="C231" s="207"/>
      <c r="D231" s="207"/>
      <c r="E231" s="207"/>
      <c r="F231" s="207"/>
      <c r="G231" s="207"/>
      <c r="H231" s="207"/>
    </row>
    <row r="232" spans="1:8" ht="15" x14ac:dyDescent="0.25">
      <c r="A232" s="47">
        <v>5166</v>
      </c>
      <c r="B232" s="52" t="s">
        <v>14</v>
      </c>
      <c r="G232" s="446">
        <v>1700</v>
      </c>
      <c r="H232" s="447"/>
    </row>
    <row r="233" spans="1:8" ht="27.75" customHeight="1" x14ac:dyDescent="0.2">
      <c r="B233" s="526" t="s">
        <v>293</v>
      </c>
      <c r="C233" s="526"/>
      <c r="D233" s="526"/>
      <c r="E233" s="526"/>
      <c r="F233" s="526"/>
      <c r="G233" s="526"/>
      <c r="H233" s="526"/>
    </row>
    <row r="234" spans="1:8" x14ac:dyDescent="0.2">
      <c r="B234" s="66"/>
    </row>
    <row r="235" spans="1:8" ht="15" x14ac:dyDescent="0.25">
      <c r="A235" s="47">
        <v>5168</v>
      </c>
      <c r="B235" s="28" t="s">
        <v>87</v>
      </c>
      <c r="C235" s="179"/>
      <c r="D235" s="179"/>
      <c r="E235" s="179"/>
      <c r="F235" s="179"/>
      <c r="G235" s="446">
        <v>30</v>
      </c>
      <c r="H235" s="447"/>
    </row>
    <row r="236" spans="1:8" ht="28.5" customHeight="1" x14ac:dyDescent="0.25">
      <c r="B236" s="440" t="s">
        <v>699</v>
      </c>
      <c r="C236" s="457"/>
      <c r="D236" s="457"/>
      <c r="E236" s="457"/>
      <c r="F236" s="457"/>
      <c r="G236" s="457"/>
      <c r="H236" s="457"/>
    </row>
    <row r="237" spans="1:8" x14ac:dyDescent="0.2">
      <c r="B237" s="66"/>
    </row>
    <row r="238" spans="1:8" ht="15" x14ac:dyDescent="0.25">
      <c r="A238" s="47">
        <v>5169</v>
      </c>
      <c r="B238" s="52" t="s">
        <v>16</v>
      </c>
      <c r="G238" s="446">
        <f>SUM(G239,G243,G249,G253)</f>
        <v>7881</v>
      </c>
      <c r="H238" s="447"/>
    </row>
    <row r="239" spans="1:8" ht="14.25" customHeight="1" x14ac:dyDescent="0.25">
      <c r="B239" s="494" t="s">
        <v>177</v>
      </c>
      <c r="C239" s="494"/>
      <c r="D239" s="494"/>
      <c r="E239" s="494"/>
      <c r="F239" s="494"/>
      <c r="G239" s="490">
        <v>200</v>
      </c>
      <c r="H239" s="491"/>
    </row>
    <row r="240" spans="1:8" ht="15" customHeight="1" x14ac:dyDescent="0.2">
      <c r="B240" s="456" t="s">
        <v>786</v>
      </c>
      <c r="C240" s="456"/>
      <c r="D240" s="456"/>
      <c r="E240" s="456"/>
      <c r="F240" s="456"/>
      <c r="G240" s="456"/>
      <c r="H240" s="456"/>
    </row>
    <row r="241" spans="2:8" ht="15" customHeight="1" x14ac:dyDescent="0.2">
      <c r="B241" s="456"/>
      <c r="C241" s="456"/>
      <c r="D241" s="456"/>
      <c r="E241" s="456"/>
      <c r="F241" s="456"/>
      <c r="G241" s="456"/>
      <c r="H241" s="456"/>
    </row>
    <row r="242" spans="2:8" ht="15" customHeight="1" x14ac:dyDescent="0.25">
      <c r="B242" s="63"/>
      <c r="C242" s="75"/>
      <c r="D242" s="75"/>
      <c r="E242" s="75"/>
      <c r="F242" s="75"/>
      <c r="G242" s="75"/>
      <c r="H242" s="75"/>
    </row>
    <row r="243" spans="2:8" ht="14.25" customHeight="1" x14ac:dyDescent="0.25">
      <c r="B243" s="494" t="s">
        <v>167</v>
      </c>
      <c r="C243" s="494"/>
      <c r="D243" s="494"/>
      <c r="E243" s="494"/>
      <c r="F243" s="494"/>
      <c r="G243" s="490">
        <v>7100</v>
      </c>
      <c r="H243" s="491"/>
    </row>
    <row r="244" spans="2:8" ht="15" customHeight="1" x14ac:dyDescent="0.2">
      <c r="B244" s="456" t="s">
        <v>787</v>
      </c>
      <c r="C244" s="456"/>
      <c r="D244" s="456"/>
      <c r="E244" s="456"/>
      <c r="F244" s="456"/>
      <c r="G244" s="456"/>
      <c r="H244" s="456"/>
    </row>
    <row r="245" spans="2:8" ht="15" customHeight="1" x14ac:dyDescent="0.2">
      <c r="B245" s="456"/>
      <c r="C245" s="456"/>
      <c r="D245" s="456"/>
      <c r="E245" s="456"/>
      <c r="F245" s="456"/>
      <c r="G245" s="456"/>
      <c r="H245" s="456"/>
    </row>
    <row r="246" spans="2:8" ht="15" customHeight="1" x14ac:dyDescent="0.2">
      <c r="B246" s="456"/>
      <c r="C246" s="456"/>
      <c r="D246" s="456"/>
      <c r="E246" s="456"/>
      <c r="F246" s="456"/>
      <c r="G246" s="456"/>
      <c r="H246" s="456"/>
    </row>
    <row r="247" spans="2:8" ht="28.5" customHeight="1" x14ac:dyDescent="0.2">
      <c r="B247" s="456"/>
      <c r="C247" s="456"/>
      <c r="D247" s="456"/>
      <c r="E247" s="456"/>
      <c r="F247" s="456"/>
      <c r="G247" s="456"/>
      <c r="H247" s="456"/>
    </row>
    <row r="248" spans="2:8" ht="15" customHeight="1" x14ac:dyDescent="0.25">
      <c r="B248" s="63"/>
      <c r="C248" s="75"/>
      <c r="D248" s="75"/>
      <c r="E248" s="75"/>
      <c r="F248" s="75"/>
      <c r="G248" s="75"/>
      <c r="H248" s="75"/>
    </row>
    <row r="249" spans="2:8" ht="14.25" customHeight="1" x14ac:dyDescent="0.25">
      <c r="B249" s="494" t="s">
        <v>700</v>
      </c>
      <c r="C249" s="494"/>
      <c r="D249" s="494"/>
      <c r="E249" s="494"/>
      <c r="F249" s="494"/>
      <c r="G249" s="490">
        <v>200</v>
      </c>
      <c r="H249" s="491"/>
    </row>
    <row r="250" spans="2:8" ht="15" customHeight="1" x14ac:dyDescent="0.2">
      <c r="B250" s="440" t="s">
        <v>701</v>
      </c>
      <c r="C250" s="440"/>
      <c r="D250" s="440"/>
      <c r="E250" s="440"/>
      <c r="F250" s="440"/>
      <c r="G250" s="440"/>
      <c r="H250" s="440"/>
    </row>
    <row r="251" spans="2:8" ht="15" customHeight="1" x14ac:dyDescent="0.2">
      <c r="B251" s="440"/>
      <c r="C251" s="440"/>
      <c r="D251" s="440"/>
      <c r="E251" s="440"/>
      <c r="F251" s="440"/>
      <c r="G251" s="440"/>
      <c r="H251" s="440"/>
    </row>
    <row r="252" spans="2:8" ht="15" customHeight="1" x14ac:dyDescent="0.25">
      <c r="B252" s="63"/>
      <c r="C252" s="75"/>
      <c r="D252" s="75"/>
      <c r="E252" s="75"/>
      <c r="F252" s="75"/>
      <c r="G252" s="75"/>
      <c r="H252" s="75"/>
    </row>
    <row r="253" spans="2:8" ht="14.25" customHeight="1" x14ac:dyDescent="0.25">
      <c r="B253" s="494" t="s">
        <v>168</v>
      </c>
      <c r="C253" s="494"/>
      <c r="D253" s="494"/>
      <c r="E253" s="494"/>
      <c r="F253" s="494"/>
      <c r="G253" s="490">
        <v>381</v>
      </c>
      <c r="H253" s="491"/>
    </row>
    <row r="254" spans="2:8" ht="15" customHeight="1" x14ac:dyDescent="0.2">
      <c r="B254" s="456" t="s">
        <v>788</v>
      </c>
      <c r="C254" s="456"/>
      <c r="D254" s="456"/>
      <c r="E254" s="456"/>
      <c r="F254" s="456"/>
      <c r="G254" s="456"/>
      <c r="H254" s="456"/>
    </row>
    <row r="255" spans="2:8" ht="27.75" customHeight="1" x14ac:dyDescent="0.2">
      <c r="B255" s="456"/>
      <c r="C255" s="456"/>
      <c r="D255" s="456"/>
      <c r="E255" s="456"/>
      <c r="F255" s="456"/>
      <c r="G255" s="456"/>
      <c r="H255" s="456"/>
    </row>
    <row r="256" spans="2:8" ht="15" customHeight="1" x14ac:dyDescent="0.2">
      <c r="B256" s="456"/>
      <c r="C256" s="456"/>
      <c r="D256" s="456"/>
      <c r="E256" s="456"/>
      <c r="F256" s="456"/>
      <c r="G256" s="456"/>
      <c r="H256" s="456"/>
    </row>
    <row r="257" spans="1:8" ht="15" customHeight="1" x14ac:dyDescent="0.25">
      <c r="B257" s="63"/>
      <c r="C257" s="75"/>
      <c r="D257" s="75"/>
      <c r="E257" s="75"/>
      <c r="F257" s="75"/>
      <c r="G257" s="75"/>
      <c r="H257" s="75"/>
    </row>
    <row r="258" spans="1:8" ht="15" customHeight="1" x14ac:dyDescent="0.25">
      <c r="A258" s="47">
        <v>5171</v>
      </c>
      <c r="B258" s="52" t="s">
        <v>17</v>
      </c>
      <c r="C258" s="75"/>
      <c r="D258" s="75"/>
      <c r="E258" s="75"/>
      <c r="F258" s="75"/>
      <c r="G258" s="446">
        <v>10</v>
      </c>
      <c r="H258" s="447"/>
    </row>
    <row r="259" spans="1:8" ht="15" customHeight="1" x14ac:dyDescent="0.2">
      <c r="B259" s="543" t="s">
        <v>789</v>
      </c>
      <c r="C259" s="543"/>
      <c r="D259" s="543"/>
      <c r="E259" s="543"/>
      <c r="F259" s="543"/>
      <c r="G259" s="543"/>
      <c r="H259" s="543"/>
    </row>
    <row r="260" spans="1:8" ht="15" customHeight="1" x14ac:dyDescent="0.2">
      <c r="B260" s="543"/>
      <c r="C260" s="543"/>
      <c r="D260" s="543"/>
      <c r="E260" s="543"/>
      <c r="F260" s="543"/>
      <c r="G260" s="543"/>
      <c r="H260" s="543"/>
    </row>
    <row r="261" spans="1:8" ht="15" customHeight="1" x14ac:dyDescent="0.25">
      <c r="B261" s="75"/>
      <c r="C261" s="75"/>
      <c r="D261" s="75"/>
      <c r="E261" s="75"/>
      <c r="F261" s="75"/>
      <c r="G261" s="75"/>
      <c r="H261" s="75"/>
    </row>
    <row r="262" spans="1:8" ht="15" customHeight="1" x14ac:dyDescent="0.25">
      <c r="A262" s="47">
        <v>5175</v>
      </c>
      <c r="B262" s="52" t="s">
        <v>33</v>
      </c>
      <c r="C262" s="63"/>
      <c r="D262" s="63"/>
      <c r="E262" s="63"/>
      <c r="F262" s="63"/>
      <c r="G262" s="446">
        <f>SUM(G263,G270,G274)</f>
        <v>1470</v>
      </c>
      <c r="H262" s="447"/>
    </row>
    <row r="263" spans="1:8" ht="14.25" customHeight="1" x14ac:dyDescent="0.25">
      <c r="B263" s="494" t="s">
        <v>294</v>
      </c>
      <c r="C263" s="494"/>
      <c r="D263" s="494"/>
      <c r="E263" s="494"/>
      <c r="F263" s="494"/>
      <c r="G263" s="490">
        <v>1185</v>
      </c>
      <c r="H263" s="491"/>
    </row>
    <row r="264" spans="1:8" ht="15" customHeight="1" x14ac:dyDescent="0.2">
      <c r="B264" s="456" t="s">
        <v>790</v>
      </c>
      <c r="C264" s="456"/>
      <c r="D264" s="456"/>
      <c r="E264" s="456"/>
      <c r="F264" s="456"/>
      <c r="G264" s="456"/>
      <c r="H264" s="456"/>
    </row>
    <row r="265" spans="1:8" ht="15" customHeight="1" x14ac:dyDescent="0.2">
      <c r="B265" s="456"/>
      <c r="C265" s="456"/>
      <c r="D265" s="456"/>
      <c r="E265" s="456"/>
      <c r="F265" s="456"/>
      <c r="G265" s="456"/>
      <c r="H265" s="456"/>
    </row>
    <row r="266" spans="1:8" ht="15" customHeight="1" x14ac:dyDescent="0.2">
      <c r="B266" s="456"/>
      <c r="C266" s="456"/>
      <c r="D266" s="456"/>
      <c r="E266" s="456"/>
      <c r="F266" s="456"/>
      <c r="G266" s="456"/>
      <c r="H266" s="456"/>
    </row>
    <row r="267" spans="1:8" ht="15" customHeight="1" x14ac:dyDescent="0.2">
      <c r="B267" s="456"/>
      <c r="C267" s="456"/>
      <c r="D267" s="456"/>
      <c r="E267" s="456"/>
      <c r="F267" s="456"/>
      <c r="G267" s="456"/>
      <c r="H267" s="456"/>
    </row>
    <row r="268" spans="1:8" ht="25.5" customHeight="1" x14ac:dyDescent="0.2">
      <c r="B268" s="456"/>
      <c r="C268" s="456"/>
      <c r="D268" s="456"/>
      <c r="E268" s="456"/>
      <c r="F268" s="456"/>
      <c r="G268" s="456"/>
      <c r="H268" s="456"/>
    </row>
    <row r="269" spans="1:8" ht="15" customHeight="1" x14ac:dyDescent="0.25">
      <c r="B269" s="52"/>
      <c r="C269" s="63"/>
      <c r="D269" s="63"/>
      <c r="E269" s="63"/>
      <c r="F269" s="63"/>
      <c r="G269" s="67"/>
      <c r="H269" s="68"/>
    </row>
    <row r="270" spans="1:8" ht="14.25" customHeight="1" x14ac:dyDescent="0.25">
      <c r="B270" s="494" t="s">
        <v>296</v>
      </c>
      <c r="C270" s="494"/>
      <c r="D270" s="494"/>
      <c r="E270" s="494"/>
      <c r="F270" s="494"/>
      <c r="G270" s="490">
        <v>250</v>
      </c>
      <c r="H270" s="491"/>
    </row>
    <row r="271" spans="1:8" ht="14.25" customHeight="1" x14ac:dyDescent="0.2">
      <c r="B271" s="542" t="s">
        <v>791</v>
      </c>
      <c r="C271" s="468"/>
      <c r="D271" s="468"/>
      <c r="E271" s="468"/>
      <c r="F271" s="468"/>
      <c r="G271" s="468"/>
      <c r="H271" s="468"/>
    </row>
    <row r="272" spans="1:8" ht="14.25" customHeight="1" x14ac:dyDescent="0.2">
      <c r="B272" s="468"/>
      <c r="C272" s="468"/>
      <c r="D272" s="468"/>
      <c r="E272" s="468"/>
      <c r="F272" s="468"/>
      <c r="G272" s="468"/>
      <c r="H272" s="468"/>
    </row>
    <row r="273" spans="1:9" ht="15" customHeight="1" x14ac:dyDescent="0.2">
      <c r="B273" s="47"/>
      <c r="C273" s="47"/>
      <c r="E273" s="47"/>
      <c r="F273" s="47"/>
      <c r="G273" s="47"/>
    </row>
    <row r="274" spans="1:9" ht="14.25" customHeight="1" x14ac:dyDescent="0.25">
      <c r="B274" s="494" t="s">
        <v>169</v>
      </c>
      <c r="C274" s="494"/>
      <c r="D274" s="494"/>
      <c r="E274" s="494"/>
      <c r="F274" s="494"/>
      <c r="G274" s="490">
        <v>35</v>
      </c>
      <c r="H274" s="491"/>
    </row>
    <row r="275" spans="1:9" ht="15.75" customHeight="1" x14ac:dyDescent="0.2">
      <c r="B275" s="542" t="s">
        <v>295</v>
      </c>
      <c r="C275" s="468"/>
      <c r="D275" s="468"/>
      <c r="E275" s="468"/>
      <c r="F275" s="468"/>
      <c r="G275" s="468"/>
      <c r="H275" s="468"/>
    </row>
    <row r="276" spans="1:9" ht="14.25" hidden="1" customHeight="1" x14ac:dyDescent="0.2">
      <c r="B276" s="468"/>
      <c r="C276" s="468"/>
      <c r="D276" s="468"/>
      <c r="E276" s="468"/>
      <c r="F276" s="468"/>
      <c r="G276" s="468"/>
      <c r="H276" s="468"/>
    </row>
    <row r="277" spans="1:9" ht="15" customHeight="1" x14ac:dyDescent="0.2">
      <c r="B277" s="47"/>
      <c r="C277" s="47"/>
      <c r="E277" s="47"/>
      <c r="F277" s="47"/>
      <c r="G277" s="47"/>
    </row>
    <row r="278" spans="1:9" ht="15" x14ac:dyDescent="0.25">
      <c r="A278" s="47">
        <v>5179</v>
      </c>
      <c r="B278" s="354" t="s">
        <v>189</v>
      </c>
      <c r="C278" s="75"/>
      <c r="D278" s="75"/>
      <c r="E278" s="75"/>
      <c r="F278" s="75"/>
      <c r="G278" s="446">
        <v>800</v>
      </c>
      <c r="H278" s="447"/>
    </row>
    <row r="279" spans="1:9" ht="27.75" customHeight="1" x14ac:dyDescent="0.2">
      <c r="B279" s="456" t="s">
        <v>702</v>
      </c>
      <c r="C279" s="456"/>
      <c r="D279" s="456"/>
      <c r="E279" s="456"/>
      <c r="F279" s="456"/>
      <c r="G279" s="456"/>
      <c r="H279" s="456"/>
    </row>
    <row r="280" spans="1:9" ht="15" customHeight="1" x14ac:dyDescent="0.2">
      <c r="B280" s="47"/>
      <c r="C280" s="47"/>
      <c r="E280" s="47"/>
      <c r="F280" s="47"/>
      <c r="G280" s="47"/>
    </row>
    <row r="281" spans="1:9" ht="15" x14ac:dyDescent="0.25">
      <c r="A281" s="47">
        <v>5189</v>
      </c>
      <c r="B281" s="52" t="s">
        <v>35</v>
      </c>
      <c r="C281" s="75"/>
      <c r="D281" s="75"/>
      <c r="E281" s="75"/>
      <c r="F281" s="75"/>
      <c r="G281" s="446">
        <v>70</v>
      </c>
      <c r="H281" s="447"/>
    </row>
    <row r="282" spans="1:9" ht="31.5" customHeight="1" x14ac:dyDescent="0.2">
      <c r="B282" s="456" t="s">
        <v>297</v>
      </c>
      <c r="C282" s="456"/>
      <c r="D282" s="456"/>
      <c r="E282" s="456"/>
      <c r="F282" s="456"/>
      <c r="G282" s="456"/>
      <c r="H282" s="456"/>
    </row>
    <row r="283" spans="1:9" x14ac:dyDescent="0.2">
      <c r="B283" s="179"/>
      <c r="C283" s="179"/>
      <c r="D283" s="179"/>
      <c r="E283" s="179"/>
      <c r="F283" s="179"/>
      <c r="G283" s="179"/>
      <c r="H283" s="179"/>
    </row>
    <row r="284" spans="1:9" ht="15" customHeight="1" x14ac:dyDescent="0.25">
      <c r="A284" s="47">
        <v>5194</v>
      </c>
      <c r="B284" s="52" t="s">
        <v>36</v>
      </c>
      <c r="C284" s="179"/>
      <c r="D284" s="179"/>
      <c r="E284" s="179"/>
      <c r="F284" s="179"/>
      <c r="G284" s="446">
        <v>140</v>
      </c>
      <c r="H284" s="447"/>
    </row>
    <row r="285" spans="1:9" ht="14.25" customHeight="1" x14ac:dyDescent="0.2">
      <c r="B285" s="456" t="s">
        <v>792</v>
      </c>
      <c r="C285" s="456"/>
      <c r="D285" s="456"/>
      <c r="E285" s="456"/>
      <c r="F285" s="456"/>
      <c r="G285" s="456"/>
      <c r="H285" s="456"/>
    </row>
    <row r="286" spans="1:9" ht="30" customHeight="1" x14ac:dyDescent="0.2">
      <c r="B286" s="456"/>
      <c r="C286" s="456"/>
      <c r="D286" s="456"/>
      <c r="E286" s="456"/>
      <c r="F286" s="456"/>
      <c r="G286" s="456"/>
      <c r="H286" s="456"/>
    </row>
    <row r="287" spans="1:9" ht="30" customHeight="1" x14ac:dyDescent="0.2">
      <c r="B287" s="284"/>
      <c r="C287" s="284"/>
      <c r="D287" s="284"/>
      <c r="E287" s="284"/>
      <c r="F287" s="284"/>
      <c r="G287" s="284"/>
      <c r="H287" s="284"/>
    </row>
    <row r="288" spans="1:9" ht="17.25" customHeight="1" thickBot="1" x14ac:dyDescent="0.3">
      <c r="B288" s="55" t="s">
        <v>44</v>
      </c>
      <c r="C288" s="56"/>
      <c r="D288" s="57"/>
      <c r="E288" s="58"/>
      <c r="F288" s="58"/>
      <c r="G288" s="459">
        <f>SUM(G289,G295)</f>
        <v>1080</v>
      </c>
      <c r="H288" s="459"/>
      <c r="I288" s="2"/>
    </row>
    <row r="289" spans="2:9" ht="15.75" thickTop="1" x14ac:dyDescent="0.25">
      <c r="B289" s="52" t="s">
        <v>200</v>
      </c>
      <c r="G289" s="446">
        <v>1050</v>
      </c>
      <c r="H289" s="447"/>
    </row>
    <row r="290" spans="2:9" ht="14.25" customHeight="1" x14ac:dyDescent="0.2">
      <c r="B290" s="440" t="s">
        <v>793</v>
      </c>
      <c r="C290" s="466"/>
      <c r="D290" s="466"/>
      <c r="E290" s="466"/>
      <c r="F290" s="466"/>
      <c r="G290" s="466"/>
      <c r="H290" s="466"/>
    </row>
    <row r="291" spans="2:9" ht="14.25" customHeight="1" x14ac:dyDescent="0.2">
      <c r="B291" s="466"/>
      <c r="C291" s="466"/>
      <c r="D291" s="466"/>
      <c r="E291" s="466"/>
      <c r="F291" s="466"/>
      <c r="G291" s="466"/>
      <c r="H291" s="466"/>
    </row>
    <row r="292" spans="2:9" ht="14.25" customHeight="1" x14ac:dyDescent="0.2">
      <c r="B292" s="466"/>
      <c r="C292" s="466"/>
      <c r="D292" s="466"/>
      <c r="E292" s="466"/>
      <c r="F292" s="466"/>
      <c r="G292" s="466"/>
      <c r="H292" s="466"/>
    </row>
    <row r="293" spans="2:9" ht="14.25" customHeight="1" x14ac:dyDescent="0.2">
      <c r="B293" s="466"/>
      <c r="C293" s="466"/>
      <c r="D293" s="466"/>
      <c r="E293" s="466"/>
      <c r="F293" s="466"/>
      <c r="G293" s="466"/>
      <c r="H293" s="466"/>
    </row>
    <row r="294" spans="2:9" x14ac:dyDescent="0.2">
      <c r="B294" s="63"/>
      <c r="C294" s="141"/>
      <c r="D294" s="141"/>
      <c r="E294" s="141"/>
      <c r="F294" s="141"/>
      <c r="G294" s="141"/>
      <c r="H294" s="141"/>
    </row>
    <row r="295" spans="2:9" ht="15" x14ac:dyDescent="0.25">
      <c r="B295" s="52" t="s">
        <v>33</v>
      </c>
      <c r="C295" s="63"/>
      <c r="D295" s="63"/>
      <c r="E295" s="63"/>
      <c r="F295" s="63"/>
      <c r="G295" s="446">
        <v>30</v>
      </c>
      <c r="H295" s="447"/>
    </row>
    <row r="296" spans="2:9" x14ac:dyDescent="0.2">
      <c r="B296" s="466" t="s">
        <v>321</v>
      </c>
      <c r="C296" s="466"/>
      <c r="D296" s="466"/>
      <c r="E296" s="466"/>
      <c r="F296" s="466"/>
      <c r="G296" s="466"/>
      <c r="H296" s="466"/>
    </row>
    <row r="297" spans="2:9" x14ac:dyDescent="0.2">
      <c r="B297" s="466"/>
      <c r="C297" s="466"/>
      <c r="D297" s="466"/>
      <c r="E297" s="466"/>
      <c r="F297" s="466"/>
      <c r="G297" s="466"/>
      <c r="H297" s="466"/>
    </row>
    <row r="299" spans="2:9" ht="17.25" customHeight="1" thickBot="1" x14ac:dyDescent="0.3">
      <c r="B299" s="55" t="s">
        <v>82</v>
      </c>
      <c r="C299" s="56"/>
      <c r="D299" s="57"/>
      <c r="E299" s="58"/>
      <c r="F299" s="58"/>
      <c r="G299" s="459">
        <f>SUM(G300)</f>
        <v>5000</v>
      </c>
      <c r="H299" s="459"/>
      <c r="I299" s="2"/>
    </row>
    <row r="300" spans="2:9" ht="15.75" thickTop="1" x14ac:dyDescent="0.25">
      <c r="B300" s="52" t="s">
        <v>16</v>
      </c>
      <c r="G300" s="446">
        <v>5000</v>
      </c>
      <c r="H300" s="447"/>
    </row>
    <row r="301" spans="2:9" ht="14.25" customHeight="1" x14ac:dyDescent="0.2">
      <c r="B301" s="440" t="s">
        <v>794</v>
      </c>
      <c r="C301" s="440"/>
      <c r="D301" s="440"/>
      <c r="E301" s="440"/>
      <c r="F301" s="440"/>
      <c r="G301" s="440"/>
      <c r="H301" s="440"/>
    </row>
    <row r="302" spans="2:9" ht="14.25" customHeight="1" x14ac:dyDescent="0.2">
      <c r="B302" s="440"/>
      <c r="C302" s="440"/>
      <c r="D302" s="440"/>
      <c r="E302" s="440"/>
      <c r="F302" s="440"/>
      <c r="G302" s="440"/>
      <c r="H302" s="440"/>
    </row>
    <row r="303" spans="2:9" ht="10.5" customHeight="1" x14ac:dyDescent="0.25">
      <c r="B303" s="28"/>
      <c r="C303" s="29"/>
      <c r="D303" s="30"/>
      <c r="E303" s="30"/>
      <c r="F303" s="31"/>
      <c r="G303" s="64"/>
      <c r="H303" s="65"/>
    </row>
    <row r="304" spans="2:9" ht="15" x14ac:dyDescent="0.25">
      <c r="B304" s="122"/>
      <c r="C304" s="122"/>
      <c r="D304" s="122"/>
      <c r="E304" s="122"/>
      <c r="F304" s="122"/>
      <c r="G304" s="122"/>
      <c r="H304" s="122"/>
    </row>
  </sheetData>
  <mergeCells count="152">
    <mergeCell ref="B301:H302"/>
    <mergeCell ref="G37:H37"/>
    <mergeCell ref="B38:H39"/>
    <mergeCell ref="B55:F55"/>
    <mergeCell ref="B56:H59"/>
    <mergeCell ref="G117:H117"/>
    <mergeCell ref="G118:H118"/>
    <mergeCell ref="B119:H120"/>
    <mergeCell ref="G167:H167"/>
    <mergeCell ref="G181:H181"/>
    <mergeCell ref="B229:F229"/>
    <mergeCell ref="G229:H229"/>
    <mergeCell ref="B230:H230"/>
    <mergeCell ref="G243:H243"/>
    <mergeCell ref="G202:H202"/>
    <mergeCell ref="G288:H288"/>
    <mergeCell ref="B97:H98"/>
    <mergeCell ref="G122:H122"/>
    <mergeCell ref="G123:H123"/>
    <mergeCell ref="B124:H125"/>
    <mergeCell ref="G127:H127"/>
    <mergeCell ref="B128:H129"/>
    <mergeCell ref="G300:H300"/>
    <mergeCell ref="B285:H286"/>
    <mergeCell ref="G299:H299"/>
    <mergeCell ref="G289:H289"/>
    <mergeCell ref="G262:H262"/>
    <mergeCell ref="B296:H297"/>
    <mergeCell ref="G281:H281"/>
    <mergeCell ref="G270:H270"/>
    <mergeCell ref="B263:F263"/>
    <mergeCell ref="G263:H263"/>
    <mergeCell ref="G258:H258"/>
    <mergeCell ref="G278:H278"/>
    <mergeCell ref="B279:H279"/>
    <mergeCell ref="B259:H260"/>
    <mergeCell ref="G274:H274"/>
    <mergeCell ref="B282:H282"/>
    <mergeCell ref="G284:H284"/>
    <mergeCell ref="G295:H295"/>
    <mergeCell ref="G191:H191"/>
    <mergeCell ref="G192:H192"/>
    <mergeCell ref="B193:H194"/>
    <mergeCell ref="G198:H198"/>
    <mergeCell ref="B244:H247"/>
    <mergeCell ref="B203:H207"/>
    <mergeCell ref="G209:H209"/>
    <mergeCell ref="B210:H210"/>
    <mergeCell ref="B290:H293"/>
    <mergeCell ref="B249:F249"/>
    <mergeCell ref="G249:H249"/>
    <mergeCell ref="B264:H268"/>
    <mergeCell ref="B270:F270"/>
    <mergeCell ref="B274:F274"/>
    <mergeCell ref="B250:H251"/>
    <mergeCell ref="G197:H197"/>
    <mergeCell ref="B240:H241"/>
    <mergeCell ref="B221:H224"/>
    <mergeCell ref="B220:F220"/>
    <mergeCell ref="G220:H220"/>
    <mergeCell ref="B226:F226"/>
    <mergeCell ref="G239:H239"/>
    <mergeCell ref="B236:H236"/>
    <mergeCell ref="B239:F239"/>
    <mergeCell ref="G226:H226"/>
    <mergeCell ref="G216:H216"/>
    <mergeCell ref="B217:H217"/>
    <mergeCell ref="G212:H212"/>
    <mergeCell ref="B213:H214"/>
    <mergeCell ref="G235:H235"/>
    <mergeCell ref="B253:F253"/>
    <mergeCell ref="G253:H253"/>
    <mergeCell ref="B275:H276"/>
    <mergeCell ref="G219:H219"/>
    <mergeCell ref="B233:H233"/>
    <mergeCell ref="G232:H232"/>
    <mergeCell ref="B271:H272"/>
    <mergeCell ref="G238:H238"/>
    <mergeCell ref="B227:H227"/>
    <mergeCell ref="B243:F243"/>
    <mergeCell ref="B199:H200"/>
    <mergeCell ref="B254:H256"/>
    <mergeCell ref="G1:H1"/>
    <mergeCell ref="B25:D25"/>
    <mergeCell ref="G28:H28"/>
    <mergeCell ref="G29:H29"/>
    <mergeCell ref="G41:H41"/>
    <mergeCell ref="G46:H46"/>
    <mergeCell ref="G47:H47"/>
    <mergeCell ref="B30:H32"/>
    <mergeCell ref="G34:H34"/>
    <mergeCell ref="B35:H35"/>
    <mergeCell ref="B42:H44"/>
    <mergeCell ref="B178:H179"/>
    <mergeCell ref="B48:H49"/>
    <mergeCell ref="B62:H63"/>
    <mergeCell ref="B66:H68"/>
    <mergeCell ref="G77:H77"/>
    <mergeCell ref="B77:D77"/>
    <mergeCell ref="G55:H55"/>
    <mergeCell ref="B65:F65"/>
    <mergeCell ref="G65:H65"/>
    <mergeCell ref="B61:F61"/>
    <mergeCell ref="G61:H61"/>
    <mergeCell ref="G73:H73"/>
    <mergeCell ref="B74:H75"/>
    <mergeCell ref="B73:C73"/>
    <mergeCell ref="G51:H51"/>
    <mergeCell ref="B52:H53"/>
    <mergeCell ref="G106:H106"/>
    <mergeCell ref="B107:H109"/>
    <mergeCell ref="G111:H111"/>
    <mergeCell ref="G112:H112"/>
    <mergeCell ref="B70:F70"/>
    <mergeCell ref="G70:H70"/>
    <mergeCell ref="B71:H71"/>
    <mergeCell ref="G182:H182"/>
    <mergeCell ref="B183:H183"/>
    <mergeCell ref="B113:H115"/>
    <mergeCell ref="B134:H136"/>
    <mergeCell ref="G146:H146"/>
    <mergeCell ref="G133:H133"/>
    <mergeCell ref="B82:H83"/>
    <mergeCell ref="G85:H85"/>
    <mergeCell ref="G91:H91"/>
    <mergeCell ref="B92:H93"/>
    <mergeCell ref="G100:H100"/>
    <mergeCell ref="B168:H174"/>
    <mergeCell ref="B187:H189"/>
    <mergeCell ref="G78:H78"/>
    <mergeCell ref="B79:H79"/>
    <mergeCell ref="G81:H81"/>
    <mergeCell ref="G101:H101"/>
    <mergeCell ref="G138:H138"/>
    <mergeCell ref="G185:H185"/>
    <mergeCell ref="G186:H186"/>
    <mergeCell ref="G150:H150"/>
    <mergeCell ref="G160:H160"/>
    <mergeCell ref="B139:H144"/>
    <mergeCell ref="B147:H148"/>
    <mergeCell ref="B151:H154"/>
    <mergeCell ref="B161:H165"/>
    <mergeCell ref="G176:H176"/>
    <mergeCell ref="B177:F177"/>
    <mergeCell ref="G177:H177"/>
    <mergeCell ref="G156:H156"/>
    <mergeCell ref="B157:H158"/>
    <mergeCell ref="B86:H89"/>
    <mergeCell ref="B102:H104"/>
    <mergeCell ref="G95:H95"/>
    <mergeCell ref="G96:H96"/>
    <mergeCell ref="B181:F181"/>
  </mergeCells>
  <pageMargins left="0.70866141732283472" right="0.70866141732283472" top="0.78740157480314965" bottom="0.78740157480314965" header="0.31496062992125984" footer="0.31496062992125984"/>
  <pageSetup paperSize="9" scale="66" firstPageNumber="50" orientation="portrait" useFirstPageNumber="1" r:id="rId1"/>
  <headerFooter>
    <oddFooter>&amp;L&amp;"-,Kurzíva"Zastupitelstvo Olomouckého kraje 16-12-2019
7. - Rozpočet Olomouckého kraje 2020 - návrh rozpočtu
Příloha č. 3a): Výdaje odborů&amp;R&amp;"-,Kurzíva"Strana &amp;P (Celkem 140)</oddFooter>
  </headerFooter>
  <rowBreaks count="3" manualBreakCount="3">
    <brk id="72" min="1" max="7" man="1"/>
    <brk id="144" min="1" max="7" man="1"/>
    <brk id="283" min="1"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57"/>
  <sheetViews>
    <sheetView showGridLines="0" view="pageBreakPreview" topLeftCell="A28" zoomScaleNormal="100" zoomScaleSheetLayoutView="100" workbookViewId="0">
      <selection activeCell="P23" sqref="P23"/>
    </sheetView>
  </sheetViews>
  <sheetFormatPr defaultRowHeight="14.25" x14ac:dyDescent="0.2"/>
  <cols>
    <col min="1" max="1" width="9.140625" style="47"/>
    <col min="2" max="2" width="8.5703125" style="53" customWidth="1"/>
    <col min="3" max="3" width="9.7109375" style="53" customWidth="1"/>
    <col min="4" max="4" width="58.7109375" style="47" customWidth="1"/>
    <col min="5" max="7" width="14.140625" style="45" customWidth="1"/>
    <col min="8" max="8" width="9.140625" style="47" customWidth="1"/>
    <col min="9" max="9" width="13.5703125" style="47" customWidth="1"/>
    <col min="10" max="12" width="9.140625" style="47"/>
    <col min="13" max="13" width="13.28515625" style="47" customWidth="1"/>
    <col min="14" max="16384" width="9.140625" style="47"/>
  </cols>
  <sheetData>
    <row r="1" spans="2:39" ht="23.25" x14ac:dyDescent="0.35">
      <c r="B1" s="129" t="s">
        <v>171</v>
      </c>
      <c r="G1" s="465" t="s">
        <v>172</v>
      </c>
      <c r="H1" s="465"/>
    </row>
    <row r="3" spans="2:39" x14ac:dyDescent="0.2">
      <c r="B3" s="66" t="s">
        <v>1</v>
      </c>
      <c r="C3" s="66" t="s">
        <v>173</v>
      </c>
    </row>
    <row r="4" spans="2:39" x14ac:dyDescent="0.2">
      <c r="C4" s="66" t="s">
        <v>56</v>
      </c>
    </row>
    <row r="6" spans="2:39" s="50" customFormat="1" ht="13.5" thickBot="1" x14ac:dyDescent="0.25">
      <c r="B6" s="131"/>
      <c r="C6" s="131"/>
      <c r="E6" s="46"/>
      <c r="F6" s="46"/>
      <c r="G6" s="46"/>
      <c r="H6" s="220" t="s">
        <v>6</v>
      </c>
    </row>
    <row r="7" spans="2:39" s="50" customFormat="1" ht="39.75" thickTop="1" thickBot="1" x14ac:dyDescent="0.25">
      <c r="B7" s="82" t="s">
        <v>2</v>
      </c>
      <c r="C7" s="83" t="s">
        <v>3</v>
      </c>
      <c r="D7" s="84" t="s">
        <v>4</v>
      </c>
      <c r="E7" s="85" t="s">
        <v>444</v>
      </c>
      <c r="F7" s="1" t="s">
        <v>721</v>
      </c>
      <c r="G7" s="85" t="s">
        <v>445</v>
      </c>
      <c r="H7" s="36" t="s">
        <v>5</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2:39" s="91" customFormat="1" ht="12.75" thickTop="1" thickBot="1" x14ac:dyDescent="0.25">
      <c r="B8" s="86">
        <v>1</v>
      </c>
      <c r="C8" s="87">
        <v>2</v>
      </c>
      <c r="D8" s="87">
        <v>3</v>
      </c>
      <c r="E8" s="88">
        <v>4</v>
      </c>
      <c r="F8" s="88">
        <v>5</v>
      </c>
      <c r="G8" s="88">
        <v>6</v>
      </c>
      <c r="H8" s="89" t="s">
        <v>442</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row>
    <row r="9" spans="2:39" ht="15" thickTop="1" x14ac:dyDescent="0.2">
      <c r="B9" s="107">
        <v>2299</v>
      </c>
      <c r="C9" s="108">
        <v>51</v>
      </c>
      <c r="D9" s="112" t="s">
        <v>7</v>
      </c>
      <c r="E9" s="32"/>
      <c r="F9" s="32"/>
      <c r="G9" s="32">
        <f>SUM(G19)</f>
        <v>102</v>
      </c>
      <c r="H9" s="44"/>
    </row>
    <row r="10" spans="2:39" x14ac:dyDescent="0.2">
      <c r="B10" s="107">
        <v>3269</v>
      </c>
      <c r="C10" s="108">
        <v>51</v>
      </c>
      <c r="D10" s="112" t="s">
        <v>7</v>
      </c>
      <c r="E10" s="32">
        <v>11924</v>
      </c>
      <c r="F10" s="32">
        <v>11924</v>
      </c>
      <c r="G10" s="32">
        <f>SUM(G22)</f>
        <v>16222</v>
      </c>
      <c r="H10" s="44">
        <f t="shared" ref="H10:H15" si="0">G10/E10*100</f>
        <v>136.04495135860449</v>
      </c>
    </row>
    <row r="11" spans="2:39" x14ac:dyDescent="0.2">
      <c r="B11" s="107">
        <v>3399</v>
      </c>
      <c r="C11" s="108">
        <v>51</v>
      </c>
      <c r="D11" s="112" t="s">
        <v>7</v>
      </c>
      <c r="E11" s="32">
        <v>1105</v>
      </c>
      <c r="F11" s="32">
        <v>1105</v>
      </c>
      <c r="G11" s="32">
        <f>SUM(G25)</f>
        <v>1518</v>
      </c>
      <c r="H11" s="44">
        <f t="shared" si="0"/>
        <v>137.37556561085972</v>
      </c>
    </row>
    <row r="12" spans="2:39" x14ac:dyDescent="0.2">
      <c r="B12" s="107">
        <v>3569</v>
      </c>
      <c r="C12" s="108">
        <v>51</v>
      </c>
      <c r="D12" s="112" t="s">
        <v>7</v>
      </c>
      <c r="E12" s="32">
        <v>1673</v>
      </c>
      <c r="F12" s="32">
        <v>1673</v>
      </c>
      <c r="G12" s="32">
        <f>SUM(G28)</f>
        <v>2141</v>
      </c>
      <c r="H12" s="44">
        <f t="shared" si="0"/>
        <v>127.97369994022714</v>
      </c>
    </row>
    <row r="13" spans="2:39" x14ac:dyDescent="0.2">
      <c r="B13" s="107">
        <v>4399</v>
      </c>
      <c r="C13" s="108">
        <v>51</v>
      </c>
      <c r="D13" s="112" t="s">
        <v>7</v>
      </c>
      <c r="E13" s="32">
        <v>4402</v>
      </c>
      <c r="F13" s="32">
        <v>4402</v>
      </c>
      <c r="G13" s="32">
        <f>SUM(G31)</f>
        <v>6259</v>
      </c>
      <c r="H13" s="44">
        <f t="shared" si="0"/>
        <v>142.18537028623354</v>
      </c>
    </row>
    <row r="14" spans="2:39" ht="15" thickBot="1" x14ac:dyDescent="0.25">
      <c r="B14" s="107">
        <v>6172</v>
      </c>
      <c r="C14" s="108">
        <v>51</v>
      </c>
      <c r="D14" s="112" t="s">
        <v>7</v>
      </c>
      <c r="E14" s="32">
        <v>36830</v>
      </c>
      <c r="F14" s="32">
        <v>37472</v>
      </c>
      <c r="G14" s="32">
        <f>SUM(G36)</f>
        <v>39740</v>
      </c>
      <c r="H14" s="44">
        <f t="shared" si="0"/>
        <v>107.90116752647299</v>
      </c>
    </row>
    <row r="15" spans="2:39" s="117" customFormat="1" ht="16.5" thickTop="1" thickBot="1" x14ac:dyDescent="0.3">
      <c r="B15" s="432" t="s">
        <v>8</v>
      </c>
      <c r="C15" s="433"/>
      <c r="D15" s="434"/>
      <c r="E15" s="115">
        <f>SUM(E10:E14)</f>
        <v>55934</v>
      </c>
      <c r="F15" s="115">
        <f>SUM(F10:F14)</f>
        <v>56576</v>
      </c>
      <c r="G15" s="115">
        <f>SUM(G9:G14)</f>
        <v>65982</v>
      </c>
      <c r="H15" s="51">
        <f t="shared" si="0"/>
        <v>117.9640290342189</v>
      </c>
    </row>
    <row r="16" spans="2:39" ht="15" thickTop="1" x14ac:dyDescent="0.2">
      <c r="B16" s="538"/>
      <c r="C16" s="538"/>
      <c r="D16" s="538"/>
      <c r="E16" s="538"/>
      <c r="F16" s="538"/>
      <c r="G16" s="538"/>
      <c r="H16" s="538"/>
    </row>
    <row r="17" spans="1:9" x14ac:dyDescent="0.2">
      <c r="B17" s="48"/>
      <c r="C17" s="48"/>
      <c r="D17" s="48"/>
      <c r="E17" s="48"/>
      <c r="F17" s="48"/>
      <c r="G17" s="48"/>
      <c r="H17" s="48"/>
    </row>
    <row r="18" spans="1:9" ht="15" x14ac:dyDescent="0.25">
      <c r="B18" s="54" t="s">
        <v>10</v>
      </c>
    </row>
    <row r="19" spans="1:9" ht="17.25" customHeight="1" thickBot="1" x14ac:dyDescent="0.3">
      <c r="B19" s="55" t="s">
        <v>125</v>
      </c>
      <c r="C19" s="56"/>
      <c r="D19" s="57"/>
      <c r="E19" s="58"/>
      <c r="F19" s="58"/>
      <c r="G19" s="459">
        <f>SUM(G20)</f>
        <v>102</v>
      </c>
      <c r="H19" s="459"/>
      <c r="I19" s="2"/>
    </row>
    <row r="20" spans="1:9" ht="15.75" thickTop="1" x14ac:dyDescent="0.25">
      <c r="A20" s="47">
        <v>5169</v>
      </c>
      <c r="B20" s="354" t="s">
        <v>16</v>
      </c>
      <c r="G20" s="446">
        <v>102</v>
      </c>
      <c r="H20" s="447"/>
    </row>
    <row r="21" spans="1:9" s="124" customFormat="1" ht="17.25" customHeight="1" x14ac:dyDescent="0.25">
      <c r="B21" s="125"/>
      <c r="C21" s="126"/>
      <c r="E21" s="123"/>
      <c r="F21" s="123"/>
      <c r="G21" s="353"/>
      <c r="H21" s="353"/>
      <c r="I21" s="360"/>
    </row>
    <row r="22" spans="1:9" ht="17.25" customHeight="1" thickBot="1" x14ac:dyDescent="0.3">
      <c r="B22" s="55" t="s">
        <v>114</v>
      </c>
      <c r="C22" s="56"/>
      <c r="D22" s="57"/>
      <c r="E22" s="58"/>
      <c r="F22" s="58"/>
      <c r="G22" s="459">
        <f>SUM(G23)</f>
        <v>16222</v>
      </c>
      <c r="H22" s="459"/>
      <c r="I22" s="2"/>
    </row>
    <row r="23" spans="1:9" ht="15.75" thickTop="1" x14ac:dyDescent="0.25">
      <c r="A23" s="47">
        <v>5169</v>
      </c>
      <c r="B23" s="52" t="s">
        <v>16</v>
      </c>
      <c r="G23" s="446">
        <v>16222</v>
      </c>
      <c r="H23" s="447"/>
    </row>
    <row r="25" spans="1:9" ht="17.25" customHeight="1" thickBot="1" x14ac:dyDescent="0.3">
      <c r="B25" s="55" t="s">
        <v>188</v>
      </c>
      <c r="C25" s="56"/>
      <c r="D25" s="57"/>
      <c r="E25" s="58"/>
      <c r="F25" s="58"/>
      <c r="G25" s="459">
        <f>SUM(G26)</f>
        <v>1518</v>
      </c>
      <c r="H25" s="459"/>
      <c r="I25" s="2"/>
    </row>
    <row r="26" spans="1:9" ht="15.75" thickTop="1" x14ac:dyDescent="0.25">
      <c r="B26" s="52" t="s">
        <v>16</v>
      </c>
      <c r="G26" s="446">
        <v>1518</v>
      </c>
      <c r="H26" s="447"/>
    </row>
    <row r="28" spans="1:9" ht="17.25" customHeight="1" thickBot="1" x14ac:dyDescent="0.3">
      <c r="B28" s="55" t="s">
        <v>233</v>
      </c>
      <c r="C28" s="56"/>
      <c r="D28" s="57"/>
      <c r="E28" s="58"/>
      <c r="F28" s="58"/>
      <c r="G28" s="459">
        <f>SUM(G29)</f>
        <v>2141</v>
      </c>
      <c r="H28" s="459"/>
      <c r="I28" s="2"/>
    </row>
    <row r="29" spans="1:9" ht="15.75" thickTop="1" x14ac:dyDescent="0.25">
      <c r="B29" s="52" t="s">
        <v>16</v>
      </c>
      <c r="G29" s="446">
        <v>2141</v>
      </c>
      <c r="H29" s="447"/>
    </row>
    <row r="31" spans="1:9" ht="17.25" customHeight="1" thickBot="1" x14ac:dyDescent="0.3">
      <c r="B31" s="55" t="s">
        <v>120</v>
      </c>
      <c r="C31" s="56"/>
      <c r="D31" s="57"/>
      <c r="E31" s="58"/>
      <c r="F31" s="58"/>
      <c r="G31" s="459">
        <f>SUM(G32)</f>
        <v>6259</v>
      </c>
      <c r="H31" s="459"/>
      <c r="I31" s="2"/>
    </row>
    <row r="32" spans="1:9" ht="15.75" thickTop="1" x14ac:dyDescent="0.25">
      <c r="B32" s="52" t="s">
        <v>16</v>
      </c>
      <c r="G32" s="446">
        <v>6259</v>
      </c>
      <c r="H32" s="447"/>
      <c r="I32" s="2"/>
    </row>
    <row r="33" spans="1:9" ht="14.25" customHeight="1" x14ac:dyDescent="0.2">
      <c r="B33" s="456" t="s">
        <v>795</v>
      </c>
      <c r="C33" s="456"/>
      <c r="D33" s="456"/>
      <c r="E33" s="456"/>
      <c r="F33" s="456"/>
      <c r="G33" s="456"/>
      <c r="H33" s="456"/>
    </row>
    <row r="34" spans="1:9" ht="14.25" customHeight="1" x14ac:dyDescent="0.2">
      <c r="B34" s="456"/>
      <c r="C34" s="456"/>
      <c r="D34" s="456"/>
      <c r="E34" s="456"/>
      <c r="F34" s="456"/>
      <c r="G34" s="456"/>
      <c r="H34" s="456"/>
    </row>
    <row r="35" spans="1:9" ht="15" x14ac:dyDescent="0.25">
      <c r="B35" s="54"/>
    </row>
    <row r="36" spans="1:9" ht="17.25" customHeight="1" thickBot="1" x14ac:dyDescent="0.3">
      <c r="B36" s="55" t="s">
        <v>44</v>
      </c>
      <c r="C36" s="56"/>
      <c r="D36" s="57"/>
      <c r="E36" s="58"/>
      <c r="F36" s="58"/>
      <c r="G36" s="459">
        <f>SUM(G56,G52,G49,G45,G41,G37)</f>
        <v>39740</v>
      </c>
      <c r="H36" s="459"/>
      <c r="I36" s="2"/>
    </row>
    <row r="37" spans="1:9" ht="15.75" thickTop="1" x14ac:dyDescent="0.25">
      <c r="A37" s="47">
        <v>5163</v>
      </c>
      <c r="B37" s="52" t="s">
        <v>31</v>
      </c>
      <c r="C37" s="75"/>
      <c r="D37" s="75"/>
      <c r="E37" s="75"/>
      <c r="F37" s="75"/>
      <c r="G37" s="446">
        <v>38150</v>
      </c>
      <c r="H37" s="447"/>
    </row>
    <row r="38" spans="1:9" s="30" customFormat="1" ht="27.75" customHeight="1" x14ac:dyDescent="0.2">
      <c r="B38" s="473" t="s">
        <v>703</v>
      </c>
      <c r="C38" s="469"/>
      <c r="D38" s="469"/>
      <c r="E38" s="469"/>
      <c r="F38" s="469"/>
      <c r="G38" s="469"/>
      <c r="H38" s="469"/>
      <c r="I38" s="39"/>
    </row>
    <row r="39" spans="1:9" s="30" customFormat="1" ht="15.75" hidden="1" customHeight="1" x14ac:dyDescent="0.2">
      <c r="B39" s="469"/>
      <c r="C39" s="469"/>
      <c r="D39" s="469"/>
      <c r="E39" s="469"/>
      <c r="F39" s="469"/>
      <c r="G39" s="469"/>
      <c r="H39" s="469"/>
      <c r="I39" s="39"/>
    </row>
    <row r="40" spans="1:9" s="30" customFormat="1" ht="17.25" customHeight="1" x14ac:dyDescent="0.25">
      <c r="B40" s="125"/>
      <c r="C40" s="126"/>
      <c r="D40" s="124"/>
      <c r="E40" s="123"/>
      <c r="F40" s="123"/>
      <c r="G40" s="127"/>
      <c r="H40" s="127"/>
      <c r="I40" s="39"/>
    </row>
    <row r="41" spans="1:9" ht="15" x14ac:dyDescent="0.25">
      <c r="A41" s="47">
        <v>5164</v>
      </c>
      <c r="B41" s="52" t="s">
        <v>42</v>
      </c>
      <c r="G41" s="446">
        <v>50</v>
      </c>
      <c r="H41" s="447"/>
    </row>
    <row r="42" spans="1:9" ht="15" customHeight="1" x14ac:dyDescent="0.2">
      <c r="B42" s="456" t="s">
        <v>408</v>
      </c>
      <c r="C42" s="456"/>
      <c r="D42" s="456"/>
      <c r="E42" s="456"/>
      <c r="F42" s="456"/>
      <c r="G42" s="456"/>
      <c r="H42" s="456"/>
    </row>
    <row r="43" spans="1:9" ht="15" customHeight="1" x14ac:dyDescent="0.2">
      <c r="B43" s="456"/>
      <c r="C43" s="456"/>
      <c r="D43" s="456"/>
      <c r="E43" s="456"/>
      <c r="F43" s="456"/>
      <c r="G43" s="456"/>
      <c r="H43" s="456"/>
    </row>
    <row r="44" spans="1:9" ht="15" x14ac:dyDescent="0.25">
      <c r="B44" s="66"/>
      <c r="G44" s="67"/>
      <c r="H44" s="68"/>
    </row>
    <row r="45" spans="1:9" ht="15" x14ac:dyDescent="0.25">
      <c r="A45" s="47">
        <v>5166</v>
      </c>
      <c r="B45" s="52" t="s">
        <v>14</v>
      </c>
      <c r="G45" s="446">
        <v>100</v>
      </c>
      <c r="H45" s="447"/>
    </row>
    <row r="46" spans="1:9" ht="15" customHeight="1" x14ac:dyDescent="0.2">
      <c r="B46" s="420" t="s">
        <v>704</v>
      </c>
      <c r="C46" s="420"/>
      <c r="D46" s="420"/>
      <c r="E46" s="420"/>
      <c r="F46" s="420"/>
      <c r="G46" s="420"/>
      <c r="H46" s="420"/>
    </row>
    <row r="47" spans="1:9" ht="15" customHeight="1" x14ac:dyDescent="0.2">
      <c r="B47" s="420"/>
      <c r="C47" s="420"/>
      <c r="D47" s="420"/>
      <c r="E47" s="420"/>
      <c r="F47" s="420"/>
      <c r="G47" s="420"/>
      <c r="H47" s="420"/>
    </row>
    <row r="48" spans="1:9" ht="15" x14ac:dyDescent="0.25">
      <c r="B48" s="52"/>
      <c r="G48" s="67"/>
      <c r="H48" s="68"/>
    </row>
    <row r="49" spans="1:8" ht="15" x14ac:dyDescent="0.25">
      <c r="A49" s="47">
        <v>5169</v>
      </c>
      <c r="B49" s="52" t="s">
        <v>16</v>
      </c>
      <c r="C49" s="75"/>
      <c r="D49" s="75"/>
      <c r="E49" s="75"/>
      <c r="F49" s="75"/>
      <c r="G49" s="446">
        <v>490</v>
      </c>
      <c r="H49" s="447"/>
    </row>
    <row r="50" spans="1:8" ht="15" x14ac:dyDescent="0.2">
      <c r="B50" s="420" t="s">
        <v>796</v>
      </c>
      <c r="C50" s="427"/>
      <c r="D50" s="427"/>
      <c r="E50" s="427"/>
      <c r="F50" s="427"/>
      <c r="G50" s="427"/>
      <c r="H50" s="427"/>
    </row>
    <row r="51" spans="1:8" ht="15" x14ac:dyDescent="0.25">
      <c r="B51" s="121"/>
      <c r="C51" s="122"/>
      <c r="D51" s="122"/>
      <c r="E51" s="122"/>
      <c r="F51" s="122"/>
      <c r="G51" s="122"/>
      <c r="H51" s="122"/>
    </row>
    <row r="52" spans="1:8" ht="15" x14ac:dyDescent="0.25">
      <c r="A52" s="47">
        <v>5175</v>
      </c>
      <c r="B52" s="52" t="s">
        <v>33</v>
      </c>
      <c r="C52" s="75"/>
      <c r="D52" s="75"/>
      <c r="E52" s="75"/>
      <c r="F52" s="75"/>
      <c r="G52" s="446">
        <v>50</v>
      </c>
      <c r="H52" s="447"/>
    </row>
    <row r="53" spans="1:8" ht="15" customHeight="1" x14ac:dyDescent="0.2">
      <c r="B53" s="456" t="s">
        <v>409</v>
      </c>
      <c r="C53" s="456"/>
      <c r="D53" s="456"/>
      <c r="E53" s="456"/>
      <c r="F53" s="456"/>
      <c r="G53" s="456"/>
      <c r="H53" s="456"/>
    </row>
    <row r="54" spans="1:8" x14ac:dyDescent="0.2">
      <c r="B54" s="456"/>
      <c r="C54" s="456"/>
      <c r="D54" s="456"/>
      <c r="E54" s="456"/>
      <c r="F54" s="456"/>
      <c r="G54" s="456"/>
      <c r="H54" s="456"/>
    </row>
    <row r="56" spans="1:8" ht="15" x14ac:dyDescent="0.25">
      <c r="A56" s="47">
        <v>5179</v>
      </c>
      <c r="B56" s="354" t="s">
        <v>189</v>
      </c>
      <c r="C56" s="351"/>
      <c r="D56" s="351"/>
      <c r="E56" s="351"/>
      <c r="F56" s="351"/>
      <c r="G56" s="446">
        <v>900</v>
      </c>
      <c r="H56" s="447"/>
    </row>
    <row r="57" spans="1:8" ht="14.25" customHeight="1" x14ac:dyDescent="0.2">
      <c r="B57" s="456" t="s">
        <v>705</v>
      </c>
      <c r="C57" s="456"/>
      <c r="D57" s="456"/>
      <c r="E57" s="456"/>
      <c r="F57" s="456"/>
      <c r="G57" s="456"/>
      <c r="H57" s="456"/>
    </row>
  </sheetData>
  <mergeCells count="27">
    <mergeCell ref="G1:H1"/>
    <mergeCell ref="B15:D15"/>
    <mergeCell ref="B16:H16"/>
    <mergeCell ref="G52:H52"/>
    <mergeCell ref="G36:H36"/>
    <mergeCell ref="G41:H41"/>
    <mergeCell ref="G45:H45"/>
    <mergeCell ref="G37:H37"/>
    <mergeCell ref="B38:H39"/>
    <mergeCell ref="G49:H49"/>
    <mergeCell ref="B50:H50"/>
    <mergeCell ref="G31:H31"/>
    <mergeCell ref="G32:H32"/>
    <mergeCell ref="B46:H47"/>
    <mergeCell ref="B42:H43"/>
    <mergeCell ref="B57:H57"/>
    <mergeCell ref="G19:H19"/>
    <mergeCell ref="G20:H20"/>
    <mergeCell ref="G22:H22"/>
    <mergeCell ref="G56:H56"/>
    <mergeCell ref="B33:H34"/>
    <mergeCell ref="B53:H54"/>
    <mergeCell ref="G23:H23"/>
    <mergeCell ref="G25:H25"/>
    <mergeCell ref="G26:H26"/>
    <mergeCell ref="G28:H28"/>
    <mergeCell ref="G29:H29"/>
  </mergeCells>
  <pageMargins left="0.70866141732283472" right="0.70866141732283472" top="0.78740157480314965" bottom="0.78740157480314965" header="0.31496062992125984" footer="0.31496062992125984"/>
  <pageSetup paperSize="9" scale="67" firstPageNumber="55"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tabSelected="1" view="pageBreakPreview" zoomScaleNormal="100" zoomScaleSheetLayoutView="100" workbookViewId="0">
      <selection activeCell="P23" sqref="P23"/>
    </sheetView>
  </sheetViews>
  <sheetFormatPr defaultRowHeight="14.25" x14ac:dyDescent="0.2"/>
  <cols>
    <col min="1" max="1" width="5.42578125" style="47" customWidth="1"/>
    <col min="2" max="2" width="8.5703125" style="53" customWidth="1"/>
    <col min="3" max="3" width="9.7109375" style="53" customWidth="1"/>
    <col min="4" max="4" width="58.7109375" style="47" customWidth="1"/>
    <col min="5" max="7" width="14.140625" style="45" customWidth="1"/>
    <col min="8" max="8" width="9.140625" style="47" customWidth="1"/>
    <col min="9" max="9" width="13.5703125" style="47" customWidth="1"/>
    <col min="10" max="10" width="10.7109375" style="47" customWidth="1"/>
    <col min="11" max="12" width="9.140625" style="47"/>
    <col min="13" max="13" width="13.28515625" style="47" customWidth="1"/>
    <col min="14" max="16384" width="9.140625" style="47"/>
  </cols>
  <sheetData>
    <row r="1" spans="1:10" ht="23.25" x14ac:dyDescent="0.35">
      <c r="B1" s="129" t="s">
        <v>182</v>
      </c>
      <c r="G1" s="465" t="s">
        <v>183</v>
      </c>
      <c r="H1" s="465"/>
    </row>
    <row r="3" spans="1:10" x14ac:dyDescent="0.2">
      <c r="B3" s="66" t="s">
        <v>1</v>
      </c>
      <c r="C3" s="66" t="s">
        <v>184</v>
      </c>
    </row>
    <row r="4" spans="1:10" x14ac:dyDescent="0.2">
      <c r="C4" s="66" t="s">
        <v>185</v>
      </c>
    </row>
    <row r="6" spans="1:10" s="50" customFormat="1" ht="13.5" thickBot="1" x14ac:dyDescent="0.25">
      <c r="B6" s="131"/>
      <c r="C6" s="131"/>
      <c r="E6" s="46"/>
      <c r="F6" s="46"/>
      <c r="G6" s="46"/>
      <c r="H6" s="220" t="s">
        <v>6</v>
      </c>
    </row>
    <row r="7" spans="1:10" s="50" customFormat="1" ht="39.75" thickTop="1" thickBot="1" x14ac:dyDescent="0.25">
      <c r="B7" s="82" t="s">
        <v>2</v>
      </c>
      <c r="C7" s="83" t="s">
        <v>3</v>
      </c>
      <c r="D7" s="84" t="s">
        <v>4</v>
      </c>
      <c r="E7" s="85" t="s">
        <v>444</v>
      </c>
      <c r="F7" s="1" t="s">
        <v>721</v>
      </c>
      <c r="G7" s="85" t="s">
        <v>445</v>
      </c>
      <c r="H7" s="36" t="s">
        <v>5</v>
      </c>
    </row>
    <row r="8" spans="1:10" s="91" customFormat="1" ht="12.75" thickTop="1" thickBot="1" x14ac:dyDescent="0.25">
      <c r="B8" s="86">
        <v>1</v>
      </c>
      <c r="C8" s="87">
        <v>2</v>
      </c>
      <c r="D8" s="87">
        <v>3</v>
      </c>
      <c r="E8" s="88">
        <v>4</v>
      </c>
      <c r="F8" s="88">
        <v>5</v>
      </c>
      <c r="G8" s="88">
        <v>6</v>
      </c>
      <c r="H8" s="89" t="s">
        <v>442</v>
      </c>
    </row>
    <row r="9" spans="1:10" ht="15.75" thickTop="1" thickBot="1" x14ac:dyDescent="0.25">
      <c r="B9" s="172">
        <v>6172</v>
      </c>
      <c r="C9" s="173">
        <v>51</v>
      </c>
      <c r="D9" s="177" t="s">
        <v>7</v>
      </c>
      <c r="E9" s="175">
        <v>570</v>
      </c>
      <c r="F9" s="175">
        <v>570</v>
      </c>
      <c r="G9" s="175">
        <f>SUM(G14)</f>
        <v>570</v>
      </c>
      <c r="H9" s="132">
        <f>G9/E9*100</f>
        <v>100</v>
      </c>
    </row>
    <row r="10" spans="1:10" s="117" customFormat="1" ht="17.25" customHeight="1" thickTop="1" thickBot="1" x14ac:dyDescent="0.3">
      <c r="B10" s="432" t="s">
        <v>8</v>
      </c>
      <c r="C10" s="433"/>
      <c r="D10" s="434"/>
      <c r="E10" s="115">
        <f>SUM(E9:E9)</f>
        <v>570</v>
      </c>
      <c r="F10" s="115">
        <f>SUM(F9:F9)</f>
        <v>570</v>
      </c>
      <c r="G10" s="115">
        <f>SUM(G9:G9)</f>
        <v>570</v>
      </c>
      <c r="H10" s="51">
        <f>G10/E10*100</f>
        <v>100</v>
      </c>
    </row>
    <row r="11" spans="1:10" ht="15" thickTop="1" x14ac:dyDescent="0.2">
      <c r="B11" s="47"/>
      <c r="C11" s="47"/>
      <c r="E11" s="47"/>
      <c r="F11" s="47"/>
      <c r="G11" s="47"/>
    </row>
    <row r="12" spans="1:10" x14ac:dyDescent="0.2">
      <c r="B12" s="48"/>
      <c r="C12" s="48"/>
      <c r="D12" s="48"/>
      <c r="E12" s="48"/>
      <c r="F12" s="180"/>
      <c r="G12" s="48"/>
      <c r="H12" s="48"/>
    </row>
    <row r="13" spans="1:10" ht="15" x14ac:dyDescent="0.25">
      <c r="B13" s="54" t="s">
        <v>10</v>
      </c>
    </row>
    <row r="14" spans="1:10" ht="17.25" customHeight="1" thickBot="1" x14ac:dyDescent="0.3">
      <c r="B14" s="55" t="s">
        <v>44</v>
      </c>
      <c r="C14" s="56"/>
      <c r="D14" s="57"/>
      <c r="E14" s="58"/>
      <c r="F14" s="58"/>
      <c r="G14" s="459">
        <f>SUM(G15,G18,G22)</f>
        <v>570</v>
      </c>
      <c r="H14" s="459"/>
      <c r="I14" s="273"/>
      <c r="J14" s="273"/>
    </row>
    <row r="15" spans="1:10" ht="15.75" thickTop="1" x14ac:dyDescent="0.25">
      <c r="A15" s="47">
        <v>5139</v>
      </c>
      <c r="B15" s="52" t="s">
        <v>201</v>
      </c>
      <c r="E15" s="47"/>
      <c r="G15" s="446">
        <v>450</v>
      </c>
      <c r="H15" s="447"/>
    </row>
    <row r="16" spans="1:10" ht="45" customHeight="1" x14ac:dyDescent="0.2">
      <c r="B16" s="456" t="s">
        <v>532</v>
      </c>
      <c r="C16" s="456"/>
      <c r="D16" s="456"/>
      <c r="E16" s="456"/>
      <c r="F16" s="456"/>
      <c r="G16" s="456"/>
      <c r="H16" s="456"/>
    </row>
    <row r="17" spans="1:8" ht="16.5" customHeight="1" x14ac:dyDescent="0.2">
      <c r="B17" s="250"/>
      <c r="C17" s="250"/>
      <c r="D17" s="250"/>
      <c r="E17" s="250"/>
      <c r="F17" s="250"/>
      <c r="G17" s="250"/>
      <c r="H17" s="250"/>
    </row>
    <row r="18" spans="1:8" ht="15" x14ac:dyDescent="0.25">
      <c r="A18" s="47">
        <v>5166</v>
      </c>
      <c r="B18" s="52" t="s">
        <v>14</v>
      </c>
      <c r="G18" s="446">
        <v>20</v>
      </c>
      <c r="H18" s="447"/>
    </row>
    <row r="19" spans="1:8" x14ac:dyDescent="0.2">
      <c r="B19" s="456" t="s">
        <v>186</v>
      </c>
      <c r="C19" s="469"/>
      <c r="D19" s="469"/>
      <c r="E19" s="469"/>
      <c r="F19" s="469"/>
      <c r="G19" s="469"/>
      <c r="H19" s="469"/>
    </row>
    <row r="20" spans="1:8" ht="15" customHeight="1" x14ac:dyDescent="0.2">
      <c r="B20" s="468"/>
      <c r="C20" s="468"/>
      <c r="D20" s="468"/>
      <c r="E20" s="468"/>
      <c r="F20" s="468"/>
      <c r="G20" s="468"/>
      <c r="H20" s="468"/>
    </row>
    <row r="22" spans="1:8" ht="15" x14ac:dyDescent="0.25">
      <c r="A22" s="47">
        <v>5192</v>
      </c>
      <c r="B22" s="52" t="s">
        <v>202</v>
      </c>
      <c r="E22" s="47"/>
      <c r="G22" s="446">
        <v>100</v>
      </c>
      <c r="H22" s="447"/>
    </row>
    <row r="23" spans="1:8" ht="16.5" customHeight="1" x14ac:dyDescent="0.2">
      <c r="B23" s="456" t="s">
        <v>533</v>
      </c>
      <c r="C23" s="456"/>
      <c r="D23" s="456"/>
      <c r="E23" s="456"/>
      <c r="F23" s="456"/>
      <c r="G23" s="456"/>
      <c r="H23" s="456"/>
    </row>
    <row r="30" spans="1:8" x14ac:dyDescent="0.2">
      <c r="D30" s="47" t="s">
        <v>229</v>
      </c>
    </row>
  </sheetData>
  <mergeCells count="9">
    <mergeCell ref="G22:H22"/>
    <mergeCell ref="B23:H23"/>
    <mergeCell ref="B19:H20"/>
    <mergeCell ref="G1:H1"/>
    <mergeCell ref="B10:D10"/>
    <mergeCell ref="G14:H14"/>
    <mergeCell ref="G18:H18"/>
    <mergeCell ref="G15:H15"/>
    <mergeCell ref="B16:H16"/>
  </mergeCells>
  <pageMargins left="0.70866141732283472" right="0.70866141732283472" top="0.78740157480314965" bottom="0.78740157480314965" header="0.31496062992125984" footer="0.31496062992125984"/>
  <pageSetup paperSize="9" scale="67" firstPageNumber="56"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412"/>
  <sheetViews>
    <sheetView view="pageBreakPreview" zoomScaleNormal="100" zoomScaleSheetLayoutView="100" workbookViewId="0">
      <selection activeCell="P23" sqref="P23"/>
    </sheetView>
  </sheetViews>
  <sheetFormatPr defaultRowHeight="14.25" x14ac:dyDescent="0.2"/>
  <cols>
    <col min="1" max="1" width="5.28515625" style="47" customWidth="1"/>
    <col min="2" max="2" width="8.5703125" style="53" customWidth="1"/>
    <col min="3" max="3" width="9.140625" style="53"/>
    <col min="4" max="4" width="58.7109375" style="47" customWidth="1"/>
    <col min="5" max="5" width="15.7109375" style="47" customWidth="1"/>
    <col min="6" max="7" width="15.7109375" style="45" customWidth="1"/>
    <col min="8" max="8" width="8.28515625" style="47" customWidth="1"/>
    <col min="9" max="9" width="21" style="30" customWidth="1"/>
    <col min="10" max="12" width="9.140625" style="30"/>
    <col min="13" max="13" width="13.28515625" style="30" customWidth="1"/>
    <col min="14" max="39" width="9.140625" style="30"/>
    <col min="40" max="16384" width="9.140625" style="47"/>
  </cols>
  <sheetData>
    <row r="1" spans="1:39" ht="23.25" x14ac:dyDescent="0.35">
      <c r="B1" s="76" t="s">
        <v>0</v>
      </c>
      <c r="C1" s="29"/>
      <c r="D1" s="30"/>
      <c r="E1" s="30"/>
      <c r="F1" s="31"/>
      <c r="G1" s="417" t="s">
        <v>410</v>
      </c>
      <c r="H1" s="418"/>
    </row>
    <row r="2" spans="1:39" x14ac:dyDescent="0.2">
      <c r="B2" s="29"/>
      <c r="C2" s="29"/>
      <c r="D2" s="30"/>
      <c r="E2" s="30"/>
      <c r="F2" s="31"/>
      <c r="G2" s="31"/>
      <c r="H2" s="30"/>
    </row>
    <row r="3" spans="1:39" x14ac:dyDescent="0.2">
      <c r="B3" s="77" t="s">
        <v>1</v>
      </c>
      <c r="C3" s="77" t="s">
        <v>22</v>
      </c>
      <c r="D3" s="30"/>
      <c r="E3" s="30"/>
      <c r="F3" s="31"/>
      <c r="G3" s="31"/>
      <c r="H3" s="30"/>
    </row>
    <row r="4" spans="1:39" x14ac:dyDescent="0.2">
      <c r="B4" s="29"/>
      <c r="C4" s="77" t="s">
        <v>320</v>
      </c>
      <c r="D4" s="30"/>
      <c r="E4" s="30"/>
      <c r="F4" s="31"/>
      <c r="G4" s="31"/>
      <c r="H4" s="30"/>
    </row>
    <row r="5" spans="1:39" s="50" customFormat="1" ht="15.75" thickBot="1" x14ac:dyDescent="0.3">
      <c r="A5" s="47"/>
      <c r="B5" s="78"/>
      <c r="C5" s="79"/>
      <c r="D5" s="80"/>
      <c r="E5" s="80"/>
      <c r="F5" s="81"/>
      <c r="G5" s="81"/>
      <c r="H5" s="219" t="s">
        <v>6</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6" spans="1:39" s="50" customFormat="1" ht="39.75" thickTop="1" thickBot="1" x14ac:dyDescent="0.25">
      <c r="A6" s="47"/>
      <c r="B6" s="82" t="s">
        <v>2</v>
      </c>
      <c r="C6" s="83" t="s">
        <v>3</v>
      </c>
      <c r="D6" s="84" t="s">
        <v>4</v>
      </c>
      <c r="E6" s="85" t="s">
        <v>444</v>
      </c>
      <c r="F6" s="1" t="s">
        <v>721</v>
      </c>
      <c r="G6" s="85" t="s">
        <v>445</v>
      </c>
      <c r="H6" s="36" t="s">
        <v>5</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row>
    <row r="7" spans="1:39" s="91" customFormat="1" ht="15.75" thickTop="1" thickBot="1" x14ac:dyDescent="0.25">
      <c r="A7" s="53"/>
      <c r="B7" s="86">
        <v>1</v>
      </c>
      <c r="C7" s="87">
        <v>2</v>
      </c>
      <c r="D7" s="87">
        <v>3</v>
      </c>
      <c r="E7" s="88">
        <v>4</v>
      </c>
      <c r="F7" s="88">
        <v>5</v>
      </c>
      <c r="G7" s="88">
        <v>6</v>
      </c>
      <c r="H7" s="89" t="s">
        <v>442</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row>
    <row r="8" spans="1:39" ht="15" customHeight="1" thickTop="1" x14ac:dyDescent="0.2">
      <c r="B8" s="92">
        <v>6113</v>
      </c>
      <c r="C8" s="93">
        <v>50</v>
      </c>
      <c r="D8" s="94" t="s">
        <v>323</v>
      </c>
      <c r="E8" s="95">
        <v>32198</v>
      </c>
      <c r="F8" s="43">
        <v>32868</v>
      </c>
      <c r="G8" s="43">
        <f>SUM(G16)</f>
        <v>38278</v>
      </c>
      <c r="H8" s="96">
        <f t="shared" ref="H8:H13" si="0">G8/E8*100</f>
        <v>118.88316044474811</v>
      </c>
    </row>
    <row r="9" spans="1:39" ht="14.25" customHeight="1" x14ac:dyDescent="0.2">
      <c r="B9" s="97">
        <v>6113</v>
      </c>
      <c r="C9" s="98">
        <v>51</v>
      </c>
      <c r="D9" s="99" t="s">
        <v>7</v>
      </c>
      <c r="E9" s="100">
        <v>5804</v>
      </c>
      <c r="F9" s="40">
        <v>6276</v>
      </c>
      <c r="G9" s="40">
        <f>SUM(G43)</f>
        <v>6964</v>
      </c>
      <c r="H9" s="101">
        <f t="shared" si="0"/>
        <v>119.98621640248103</v>
      </c>
    </row>
    <row r="10" spans="1:39" ht="28.5" x14ac:dyDescent="0.2">
      <c r="B10" s="223">
        <v>6113</v>
      </c>
      <c r="C10" s="224">
        <v>53</v>
      </c>
      <c r="D10" s="225" t="s">
        <v>324</v>
      </c>
      <c r="E10" s="226">
        <v>4</v>
      </c>
      <c r="F10" s="227">
        <v>12</v>
      </c>
      <c r="G10" s="227">
        <f>SUM(G145)</f>
        <v>4</v>
      </c>
      <c r="H10" s="286">
        <f t="shared" si="0"/>
        <v>100</v>
      </c>
    </row>
    <row r="11" spans="1:39" ht="14.25" customHeight="1" x14ac:dyDescent="0.2">
      <c r="B11" s="102">
        <v>6113</v>
      </c>
      <c r="C11" s="228">
        <v>54</v>
      </c>
      <c r="D11" s="104" t="s">
        <v>9</v>
      </c>
      <c r="E11" s="105">
        <v>65</v>
      </c>
      <c r="F11" s="42">
        <v>65</v>
      </c>
      <c r="G11" s="42">
        <f>SUM(G152)</f>
        <v>65</v>
      </c>
      <c r="H11" s="101">
        <f t="shared" si="0"/>
        <v>100</v>
      </c>
    </row>
    <row r="12" spans="1:39" ht="29.25" thickBot="1" x14ac:dyDescent="0.25">
      <c r="B12" s="217">
        <v>6330</v>
      </c>
      <c r="C12" s="228">
        <v>53</v>
      </c>
      <c r="D12" s="225" t="s">
        <v>324</v>
      </c>
      <c r="E12" s="61">
        <v>532</v>
      </c>
      <c r="F12" s="61">
        <v>532</v>
      </c>
      <c r="G12" s="61">
        <f>SUM(G159)</f>
        <v>557</v>
      </c>
      <c r="H12" s="286">
        <f t="shared" si="0"/>
        <v>104.69924812030075</v>
      </c>
    </row>
    <row r="13" spans="1:39" s="117" customFormat="1" ht="16.5" thickTop="1" thickBot="1" x14ac:dyDescent="0.3">
      <c r="B13" s="432" t="s">
        <v>8</v>
      </c>
      <c r="C13" s="433"/>
      <c r="D13" s="434"/>
      <c r="E13" s="115">
        <f>SUM(E8:E12)</f>
        <v>38603</v>
      </c>
      <c r="F13" s="115">
        <f>SUM(F8:F12)</f>
        <v>39753</v>
      </c>
      <c r="G13" s="115">
        <f>SUM(G8:G12)</f>
        <v>45868</v>
      </c>
      <c r="H13" s="51">
        <f t="shared" si="0"/>
        <v>118.81978084604823</v>
      </c>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row>
    <row r="14" spans="1:39" ht="15" thickTop="1" x14ac:dyDescent="0.2">
      <c r="B14" s="29"/>
      <c r="C14" s="29"/>
      <c r="D14" s="30"/>
      <c r="E14" s="30"/>
      <c r="F14" s="31"/>
      <c r="G14" s="31"/>
      <c r="H14" s="30"/>
    </row>
    <row r="15" spans="1:39" ht="15" x14ac:dyDescent="0.25">
      <c r="B15" s="119" t="s">
        <v>10</v>
      </c>
      <c r="C15" s="29"/>
      <c r="D15" s="30"/>
      <c r="E15" s="30"/>
      <c r="F15" s="31"/>
      <c r="G15" s="31"/>
      <c r="H15" s="30"/>
    </row>
    <row r="16" spans="1:39" ht="15.75" thickBot="1" x14ac:dyDescent="0.3">
      <c r="B16" s="55" t="s">
        <v>329</v>
      </c>
      <c r="C16" s="56"/>
      <c r="D16" s="57"/>
      <c r="E16" s="58"/>
      <c r="F16" s="58"/>
      <c r="G16" s="421">
        <f>SUM(G17,G21,G25,G29,G32,G35,G38)</f>
        <v>38278</v>
      </c>
      <c r="H16" s="422"/>
    </row>
    <row r="17" spans="1:8" ht="15.75" thickTop="1" x14ac:dyDescent="0.25">
      <c r="A17" s="47">
        <v>5019</v>
      </c>
      <c r="B17" s="28" t="s">
        <v>11</v>
      </c>
      <c r="C17" s="78"/>
      <c r="D17" s="116"/>
      <c r="E17" s="120"/>
      <c r="F17" s="120"/>
      <c r="G17" s="423">
        <v>200</v>
      </c>
      <c r="H17" s="435"/>
    </row>
    <row r="18" spans="1:8" ht="15" customHeight="1" x14ac:dyDescent="0.2">
      <c r="B18" s="419" t="s">
        <v>426</v>
      </c>
      <c r="C18" s="419"/>
      <c r="D18" s="419"/>
      <c r="E18" s="419"/>
      <c r="F18" s="419"/>
      <c r="G18" s="419"/>
      <c r="H18" s="419"/>
    </row>
    <row r="19" spans="1:8" ht="15" customHeight="1" x14ac:dyDescent="0.2">
      <c r="B19" s="419"/>
      <c r="C19" s="419"/>
      <c r="D19" s="419"/>
      <c r="E19" s="419"/>
      <c r="F19" s="419"/>
      <c r="G19" s="419"/>
      <c r="H19" s="419"/>
    </row>
    <row r="20" spans="1:8" ht="15" x14ac:dyDescent="0.25">
      <c r="B20" s="187"/>
      <c r="C20" s="188"/>
      <c r="D20" s="188"/>
      <c r="E20" s="188"/>
      <c r="F20" s="188"/>
      <c r="G20" s="188"/>
      <c r="H20" s="189"/>
    </row>
    <row r="21" spans="1:8" ht="15" x14ac:dyDescent="0.25">
      <c r="A21" s="47">
        <v>5021</v>
      </c>
      <c r="B21" s="28" t="s">
        <v>23</v>
      </c>
      <c r="C21" s="122"/>
      <c r="D21" s="122"/>
      <c r="E21" s="122"/>
      <c r="F21" s="122"/>
      <c r="G21" s="423">
        <f>5340</f>
        <v>5340</v>
      </c>
      <c r="H21" s="424"/>
    </row>
    <row r="22" spans="1:8" ht="17.25" customHeight="1" x14ac:dyDescent="0.2">
      <c r="B22" s="419" t="s">
        <v>448</v>
      </c>
      <c r="C22" s="419"/>
      <c r="D22" s="419"/>
      <c r="E22" s="419"/>
      <c r="F22" s="419"/>
      <c r="G22" s="419"/>
      <c r="H22" s="419"/>
    </row>
    <row r="23" spans="1:8" ht="13.5" customHeight="1" x14ac:dyDescent="0.2">
      <c r="B23" s="419"/>
      <c r="C23" s="419"/>
      <c r="D23" s="419"/>
      <c r="E23" s="419"/>
      <c r="F23" s="419"/>
      <c r="G23" s="419"/>
      <c r="H23" s="419"/>
    </row>
    <row r="24" spans="1:8" ht="15" x14ac:dyDescent="0.25">
      <c r="B24" s="77"/>
      <c r="C24" s="29"/>
      <c r="D24" s="30"/>
      <c r="E24" s="31"/>
      <c r="F24" s="31"/>
      <c r="G24" s="123"/>
      <c r="H24" s="64"/>
    </row>
    <row r="25" spans="1:8" ht="15" x14ac:dyDescent="0.25">
      <c r="A25" s="47">
        <v>5023</v>
      </c>
      <c r="B25" s="28" t="s">
        <v>24</v>
      </c>
      <c r="C25" s="29"/>
      <c r="D25" s="30"/>
      <c r="E25" s="31"/>
      <c r="F25" s="31"/>
      <c r="G25" s="423">
        <v>24991</v>
      </c>
      <c r="H25" s="424"/>
    </row>
    <row r="26" spans="1:8" ht="23.25" customHeight="1" x14ac:dyDescent="0.2">
      <c r="B26" s="420" t="s">
        <v>449</v>
      </c>
      <c r="C26" s="420"/>
      <c r="D26" s="420"/>
      <c r="E26" s="420"/>
      <c r="F26" s="420"/>
      <c r="G26" s="420"/>
      <c r="H26" s="420"/>
    </row>
    <row r="27" spans="1:8" ht="33.75" customHeight="1" x14ac:dyDescent="0.2">
      <c r="B27" s="420"/>
      <c r="C27" s="420"/>
      <c r="D27" s="420"/>
      <c r="E27" s="420"/>
      <c r="F27" s="420"/>
      <c r="G27" s="420"/>
      <c r="H27" s="420"/>
    </row>
    <row r="28" spans="1:8" ht="15" x14ac:dyDescent="0.25">
      <c r="B28" s="29"/>
      <c r="C28" s="29"/>
      <c r="D28" s="30"/>
      <c r="E28" s="31"/>
      <c r="F28" s="31"/>
      <c r="G28" s="31"/>
      <c r="H28" s="64"/>
    </row>
    <row r="29" spans="1:8" ht="15" x14ac:dyDescent="0.25">
      <c r="A29" s="47">
        <v>5031</v>
      </c>
      <c r="B29" s="28" t="s">
        <v>25</v>
      </c>
      <c r="C29" s="29"/>
      <c r="D29" s="30"/>
      <c r="E29" s="31"/>
      <c r="F29" s="31"/>
      <c r="G29" s="423">
        <v>4777</v>
      </c>
      <c r="H29" s="424"/>
    </row>
    <row r="30" spans="1:8" ht="15" x14ac:dyDescent="0.25">
      <c r="B30" s="420" t="s">
        <v>224</v>
      </c>
      <c r="C30" s="427"/>
      <c r="D30" s="427"/>
      <c r="E30" s="427"/>
      <c r="F30" s="427"/>
      <c r="G30" s="427"/>
      <c r="H30" s="64"/>
    </row>
    <row r="31" spans="1:8" ht="15" x14ac:dyDescent="0.25">
      <c r="B31" s="29"/>
      <c r="C31" s="29"/>
      <c r="D31" s="30"/>
      <c r="E31" s="31"/>
      <c r="F31" s="31"/>
      <c r="G31" s="30"/>
      <c r="H31" s="64"/>
    </row>
    <row r="32" spans="1:8" ht="15" x14ac:dyDescent="0.25">
      <c r="A32" s="47">
        <v>5032</v>
      </c>
      <c r="B32" s="28" t="s">
        <v>47</v>
      </c>
      <c r="C32" s="29"/>
      <c r="D32" s="30"/>
      <c r="E32" s="31"/>
      <c r="F32" s="31"/>
      <c r="G32" s="423">
        <v>2388</v>
      </c>
      <c r="H32" s="424"/>
    </row>
    <row r="33" spans="1:8" ht="15" x14ac:dyDescent="0.25">
      <c r="B33" s="420" t="s">
        <v>422</v>
      </c>
      <c r="C33" s="420"/>
      <c r="D33" s="420"/>
      <c r="E33" s="420"/>
      <c r="F33" s="420"/>
      <c r="G33" s="420"/>
      <c r="H33" s="64"/>
    </row>
    <row r="34" spans="1:8" ht="15" x14ac:dyDescent="0.25">
      <c r="B34" s="122"/>
      <c r="C34" s="122"/>
      <c r="D34" s="122"/>
      <c r="E34" s="122"/>
      <c r="F34" s="122"/>
      <c r="G34" s="122"/>
      <c r="H34" s="64"/>
    </row>
    <row r="35" spans="1:8" ht="15" x14ac:dyDescent="0.25">
      <c r="A35" s="47">
        <v>5039</v>
      </c>
      <c r="B35" s="28" t="s">
        <v>26</v>
      </c>
      <c r="C35" s="78"/>
      <c r="D35" s="116"/>
      <c r="E35" s="31"/>
      <c r="F35" s="31"/>
      <c r="G35" s="423">
        <v>62</v>
      </c>
      <c r="H35" s="424"/>
    </row>
    <row r="36" spans="1:8" ht="15" x14ac:dyDescent="0.25">
      <c r="B36" s="420" t="s">
        <v>427</v>
      </c>
      <c r="C36" s="427"/>
      <c r="D36" s="427"/>
      <c r="E36" s="427"/>
      <c r="F36" s="427"/>
      <c r="G36" s="427"/>
      <c r="H36" s="64"/>
    </row>
    <row r="37" spans="1:8" ht="15" x14ac:dyDescent="0.25">
      <c r="B37" s="121"/>
      <c r="C37" s="122"/>
      <c r="D37" s="122"/>
      <c r="E37" s="122"/>
      <c r="F37" s="122"/>
      <c r="G37" s="122"/>
      <c r="H37" s="64"/>
    </row>
    <row r="38" spans="1:8" ht="15" x14ac:dyDescent="0.25">
      <c r="A38" s="47">
        <v>5041</v>
      </c>
      <c r="B38" s="28" t="s">
        <v>92</v>
      </c>
      <c r="C38" s="122"/>
      <c r="D38" s="122"/>
      <c r="E38" s="122"/>
      <c r="F38" s="122"/>
      <c r="G38" s="423">
        <v>520</v>
      </c>
      <c r="H38" s="424"/>
    </row>
    <row r="39" spans="1:8" ht="15" customHeight="1" x14ac:dyDescent="0.2">
      <c r="B39" s="420" t="s">
        <v>450</v>
      </c>
      <c r="C39" s="420"/>
      <c r="D39" s="420"/>
      <c r="E39" s="420"/>
      <c r="F39" s="420"/>
      <c r="G39" s="420"/>
      <c r="H39" s="420"/>
    </row>
    <row r="40" spans="1:8" ht="15" customHeight="1" x14ac:dyDescent="0.2">
      <c r="B40" s="420"/>
      <c r="C40" s="420"/>
      <c r="D40" s="420"/>
      <c r="E40" s="420"/>
      <c r="F40" s="420"/>
      <c r="G40" s="420"/>
      <c r="H40" s="420"/>
    </row>
    <row r="41" spans="1:8" ht="28.5" customHeight="1" x14ac:dyDescent="0.2">
      <c r="B41" s="420"/>
      <c r="C41" s="420"/>
      <c r="D41" s="420"/>
      <c r="E41" s="420"/>
      <c r="F41" s="420"/>
      <c r="G41" s="420"/>
      <c r="H41" s="420"/>
    </row>
    <row r="42" spans="1:8" ht="9.75" customHeight="1" x14ac:dyDescent="0.2">
      <c r="B42" s="29"/>
      <c r="C42" s="29"/>
      <c r="D42" s="30"/>
      <c r="E42" s="31"/>
      <c r="F42" s="31"/>
      <c r="G42" s="31"/>
      <c r="H42" s="30"/>
    </row>
    <row r="43" spans="1:8" ht="15.75" thickBot="1" x14ac:dyDescent="0.3">
      <c r="B43" s="55" t="s">
        <v>19</v>
      </c>
      <c r="C43" s="56"/>
      <c r="D43" s="57"/>
      <c r="E43" s="58"/>
      <c r="F43" s="58"/>
      <c r="G43" s="421">
        <f>SUM(G44,G47,G51,G56,G61,G65,G69,G73,G77,G80,G84,G88,G92,G96,G99,G102,G105,G112,G116,G120,G125,G130,G134,G138,G141)</f>
        <v>6964</v>
      </c>
      <c r="H43" s="422"/>
    </row>
    <row r="44" spans="1:8" ht="15.75" thickTop="1" x14ac:dyDescent="0.25">
      <c r="A44" s="47">
        <v>5133</v>
      </c>
      <c r="B44" s="28" t="s">
        <v>142</v>
      </c>
      <c r="C44" s="78"/>
      <c r="D44" s="116"/>
      <c r="E44" s="120"/>
      <c r="F44" s="120"/>
      <c r="G44" s="425">
        <v>4</v>
      </c>
      <c r="H44" s="426"/>
    </row>
    <row r="45" spans="1:8" ht="30" customHeight="1" x14ac:dyDescent="0.2">
      <c r="B45" s="419" t="s">
        <v>451</v>
      </c>
      <c r="C45" s="419"/>
      <c r="D45" s="419"/>
      <c r="E45" s="419"/>
      <c r="F45" s="419"/>
      <c r="G45" s="419"/>
      <c r="H45" s="419"/>
    </row>
    <row r="46" spans="1:8" ht="15" x14ac:dyDescent="0.25">
      <c r="B46" s="125"/>
      <c r="C46" s="126"/>
      <c r="D46" s="124"/>
      <c r="E46" s="123"/>
      <c r="F46" s="123"/>
      <c r="G46" s="127"/>
      <c r="H46" s="30"/>
    </row>
    <row r="47" spans="1:8" ht="15" x14ac:dyDescent="0.25">
      <c r="A47" s="47">
        <v>5136</v>
      </c>
      <c r="B47" s="28" t="s">
        <v>12</v>
      </c>
      <c r="C47" s="78"/>
      <c r="D47" s="116"/>
      <c r="E47" s="120"/>
      <c r="F47" s="120"/>
      <c r="G47" s="423">
        <v>131</v>
      </c>
      <c r="H47" s="424"/>
    </row>
    <row r="48" spans="1:8" ht="14.25" customHeight="1" x14ac:dyDescent="0.2">
      <c r="B48" s="420" t="s">
        <v>452</v>
      </c>
      <c r="C48" s="420"/>
      <c r="D48" s="420"/>
      <c r="E48" s="420"/>
      <c r="F48" s="420"/>
      <c r="G48" s="420"/>
      <c r="H48" s="420"/>
    </row>
    <row r="49" spans="1:8" x14ac:dyDescent="0.2">
      <c r="B49" s="420"/>
      <c r="C49" s="420"/>
      <c r="D49" s="420"/>
      <c r="E49" s="420"/>
      <c r="F49" s="420"/>
      <c r="G49" s="420"/>
      <c r="H49" s="420"/>
    </row>
    <row r="50" spans="1:8" x14ac:dyDescent="0.2">
      <c r="B50" s="29"/>
      <c r="C50" s="29"/>
      <c r="D50" s="30"/>
      <c r="E50" s="31"/>
      <c r="F50" s="31"/>
      <c r="G50" s="31"/>
      <c r="H50" s="30"/>
    </row>
    <row r="51" spans="1:8" ht="15" x14ac:dyDescent="0.25">
      <c r="A51" s="47">
        <v>5137</v>
      </c>
      <c r="B51" s="28" t="s">
        <v>13</v>
      </c>
      <c r="C51" s="29"/>
      <c r="D51" s="30"/>
      <c r="E51" s="31"/>
      <c r="F51" s="31"/>
      <c r="G51" s="423">
        <v>1160</v>
      </c>
      <c r="H51" s="424"/>
    </row>
    <row r="52" spans="1:8" ht="14.25" customHeight="1" x14ac:dyDescent="0.2">
      <c r="B52" s="419" t="s">
        <v>716</v>
      </c>
      <c r="C52" s="419"/>
      <c r="D52" s="419"/>
      <c r="E52" s="419"/>
      <c r="F52" s="419"/>
      <c r="G52" s="419"/>
      <c r="H52" s="419"/>
    </row>
    <row r="53" spans="1:8" ht="18" customHeight="1" x14ac:dyDescent="0.2">
      <c r="B53" s="419"/>
      <c r="C53" s="419"/>
      <c r="D53" s="419"/>
      <c r="E53" s="419"/>
      <c r="F53" s="419"/>
      <c r="G53" s="419"/>
      <c r="H53" s="419"/>
    </row>
    <row r="54" spans="1:8" ht="38.25" customHeight="1" x14ac:dyDescent="0.2">
      <c r="B54" s="419"/>
      <c r="C54" s="419"/>
      <c r="D54" s="419"/>
      <c r="E54" s="419"/>
      <c r="F54" s="419"/>
      <c r="G54" s="419"/>
      <c r="H54" s="419"/>
    </row>
    <row r="55" spans="1:8" x14ac:dyDescent="0.2">
      <c r="B55" s="29"/>
      <c r="C55" s="29"/>
      <c r="D55" s="30"/>
      <c r="E55" s="31"/>
      <c r="F55" s="31"/>
      <c r="G55" s="31"/>
      <c r="H55" s="30"/>
    </row>
    <row r="56" spans="1:8" ht="15" x14ac:dyDescent="0.25">
      <c r="A56" s="47">
        <v>5139</v>
      </c>
      <c r="B56" s="28" t="s">
        <v>201</v>
      </c>
      <c r="C56" s="29"/>
      <c r="D56" s="30"/>
      <c r="E56" s="31"/>
      <c r="F56" s="31"/>
      <c r="G56" s="423">
        <f>400-100</f>
        <v>300</v>
      </c>
      <c r="H56" s="424"/>
    </row>
    <row r="57" spans="1:8" ht="15" customHeight="1" x14ac:dyDescent="0.2">
      <c r="B57" s="419" t="s">
        <v>373</v>
      </c>
      <c r="C57" s="419"/>
      <c r="D57" s="419"/>
      <c r="E57" s="419"/>
      <c r="F57" s="419"/>
      <c r="G57" s="419"/>
      <c r="H57" s="419"/>
    </row>
    <row r="58" spans="1:8" ht="13.5" customHeight="1" x14ac:dyDescent="0.2">
      <c r="B58" s="419"/>
      <c r="C58" s="419"/>
      <c r="D58" s="419"/>
      <c r="E58" s="419"/>
      <c r="F58" s="419"/>
      <c r="G58" s="419"/>
      <c r="H58" s="419"/>
    </row>
    <row r="59" spans="1:8" ht="15.75" customHeight="1" x14ac:dyDescent="0.2">
      <c r="B59" s="419"/>
      <c r="C59" s="419"/>
      <c r="D59" s="419"/>
      <c r="E59" s="419"/>
      <c r="F59" s="419"/>
      <c r="G59" s="419"/>
      <c r="H59" s="419"/>
    </row>
    <row r="60" spans="1:8" x14ac:dyDescent="0.2">
      <c r="B60" s="29"/>
      <c r="C60" s="29"/>
      <c r="D60" s="30"/>
      <c r="E60" s="31"/>
      <c r="F60" s="31"/>
      <c r="G60" s="31"/>
      <c r="H60" s="30"/>
    </row>
    <row r="61" spans="1:8" ht="15" x14ac:dyDescent="0.25">
      <c r="A61" s="47">
        <v>5142</v>
      </c>
      <c r="B61" s="28" t="s">
        <v>175</v>
      </c>
      <c r="C61" s="29"/>
      <c r="D61" s="30"/>
      <c r="E61" s="31"/>
      <c r="F61" s="31"/>
      <c r="G61" s="423">
        <v>3</v>
      </c>
      <c r="H61" s="424"/>
    </row>
    <row r="62" spans="1:8" ht="15" customHeight="1" x14ac:dyDescent="0.2">
      <c r="B62" s="420" t="s">
        <v>423</v>
      </c>
      <c r="C62" s="420"/>
      <c r="D62" s="420"/>
      <c r="E62" s="420"/>
      <c r="F62" s="420"/>
      <c r="G62" s="420"/>
      <c r="H62" s="420"/>
    </row>
    <row r="63" spans="1:8" ht="15" customHeight="1" x14ac:dyDescent="0.2">
      <c r="B63" s="420"/>
      <c r="C63" s="420"/>
      <c r="D63" s="420"/>
      <c r="E63" s="420"/>
      <c r="F63" s="420"/>
      <c r="G63" s="420"/>
      <c r="H63" s="420"/>
    </row>
    <row r="64" spans="1:8" x14ac:dyDescent="0.2">
      <c r="B64" s="29"/>
      <c r="C64" s="29"/>
      <c r="D64" s="30"/>
      <c r="E64" s="31"/>
      <c r="F64" s="31"/>
      <c r="G64" s="31"/>
      <c r="H64" s="30"/>
    </row>
    <row r="65" spans="1:8" ht="15" x14ac:dyDescent="0.25">
      <c r="B65" s="28" t="s">
        <v>27</v>
      </c>
      <c r="C65" s="78"/>
      <c r="D65" s="116"/>
      <c r="E65" s="120"/>
      <c r="F65" s="120"/>
      <c r="G65" s="423">
        <v>45</v>
      </c>
      <c r="H65" s="424"/>
    </row>
    <row r="66" spans="1:8" ht="14.25" customHeight="1" x14ac:dyDescent="0.2">
      <c r="A66" s="47">
        <v>5151</v>
      </c>
      <c r="B66" s="420" t="s">
        <v>453</v>
      </c>
      <c r="C66" s="420"/>
      <c r="D66" s="420"/>
      <c r="E66" s="420"/>
      <c r="F66" s="420"/>
      <c r="G66" s="420"/>
      <c r="H66" s="420"/>
    </row>
    <row r="67" spans="1:8" ht="15" customHeight="1" x14ac:dyDescent="0.2">
      <c r="B67" s="420"/>
      <c r="C67" s="420"/>
      <c r="D67" s="420"/>
      <c r="E67" s="420"/>
      <c r="F67" s="420"/>
      <c r="G67" s="420"/>
      <c r="H67" s="420"/>
    </row>
    <row r="68" spans="1:8" x14ac:dyDescent="0.2">
      <c r="B68" s="77"/>
      <c r="C68" s="29"/>
      <c r="D68" s="30"/>
      <c r="E68" s="31"/>
      <c r="F68" s="31"/>
      <c r="G68" s="31"/>
      <c r="H68" s="30"/>
    </row>
    <row r="69" spans="1:8" ht="15" x14ac:dyDescent="0.25">
      <c r="A69" s="47">
        <v>5152</v>
      </c>
      <c r="B69" s="28" t="s">
        <v>28</v>
      </c>
      <c r="C69" s="29"/>
      <c r="D69" s="30"/>
      <c r="E69" s="31"/>
      <c r="F69" s="31"/>
      <c r="G69" s="423">
        <v>250</v>
      </c>
      <c r="H69" s="424"/>
    </row>
    <row r="70" spans="1:8" ht="14.25" customHeight="1" x14ac:dyDescent="0.2">
      <c r="B70" s="420" t="s">
        <v>412</v>
      </c>
      <c r="C70" s="420"/>
      <c r="D70" s="420"/>
      <c r="E70" s="420"/>
      <c r="F70" s="420"/>
      <c r="G70" s="420"/>
      <c r="H70" s="420"/>
    </row>
    <row r="71" spans="1:8" ht="14.25" customHeight="1" x14ac:dyDescent="0.2">
      <c r="B71" s="420"/>
      <c r="C71" s="420"/>
      <c r="D71" s="420"/>
      <c r="E71" s="420"/>
      <c r="F71" s="420"/>
      <c r="G71" s="420"/>
      <c r="H71" s="420"/>
    </row>
    <row r="72" spans="1:8" x14ac:dyDescent="0.2">
      <c r="B72" s="77"/>
      <c r="C72" s="29"/>
      <c r="D72" s="30"/>
      <c r="E72" s="31"/>
      <c r="F72" s="31"/>
      <c r="G72" s="31"/>
      <c r="H72" s="30"/>
    </row>
    <row r="73" spans="1:8" ht="15" x14ac:dyDescent="0.25">
      <c r="A73" s="47">
        <v>5154</v>
      </c>
      <c r="B73" s="28" t="s">
        <v>29</v>
      </c>
      <c r="C73" s="78"/>
      <c r="D73" s="116"/>
      <c r="E73" s="120"/>
      <c r="F73" s="120"/>
      <c r="G73" s="423">
        <v>420</v>
      </c>
      <c r="H73" s="424"/>
    </row>
    <row r="74" spans="1:8" ht="14.25" customHeight="1" x14ac:dyDescent="0.2">
      <c r="B74" s="420" t="s">
        <v>454</v>
      </c>
      <c r="C74" s="420"/>
      <c r="D74" s="420"/>
      <c r="E74" s="420"/>
      <c r="F74" s="420"/>
      <c r="G74" s="420"/>
      <c r="H74" s="420"/>
    </row>
    <row r="75" spans="1:8" ht="14.25" customHeight="1" x14ac:dyDescent="0.2">
      <c r="B75" s="420"/>
      <c r="C75" s="420"/>
      <c r="D75" s="420"/>
      <c r="E75" s="420"/>
      <c r="F75" s="420"/>
      <c r="G75" s="420"/>
      <c r="H75" s="420"/>
    </row>
    <row r="76" spans="1:8" x14ac:dyDescent="0.2">
      <c r="B76" s="77"/>
      <c r="C76" s="29"/>
      <c r="D76" s="30"/>
      <c r="E76" s="31"/>
      <c r="F76" s="31"/>
      <c r="G76" s="31"/>
      <c r="H76" s="30"/>
    </row>
    <row r="77" spans="1:8" ht="15" x14ac:dyDescent="0.25">
      <c r="A77" s="47">
        <v>5156</v>
      </c>
      <c r="B77" s="28" t="s">
        <v>30</v>
      </c>
      <c r="C77" s="29"/>
      <c r="D77" s="30"/>
      <c r="E77" s="31"/>
      <c r="F77" s="31"/>
      <c r="G77" s="423">
        <v>550</v>
      </c>
      <c r="H77" s="424"/>
    </row>
    <row r="78" spans="1:8" ht="15" customHeight="1" x14ac:dyDescent="0.2">
      <c r="B78" s="419" t="s">
        <v>455</v>
      </c>
      <c r="C78" s="419"/>
      <c r="D78" s="419"/>
      <c r="E78" s="419"/>
      <c r="F78" s="419"/>
      <c r="G78" s="419"/>
      <c r="H78" s="419"/>
    </row>
    <row r="79" spans="1:8" x14ac:dyDescent="0.2">
      <c r="B79" s="77"/>
      <c r="C79" s="29"/>
      <c r="D79" s="30"/>
      <c r="E79" s="31"/>
      <c r="F79" s="31"/>
      <c r="G79" s="31"/>
      <c r="H79" s="30"/>
    </row>
    <row r="80" spans="1:8" ht="15" x14ac:dyDescent="0.25">
      <c r="A80" s="47">
        <v>5161</v>
      </c>
      <c r="B80" s="28" t="s">
        <v>93</v>
      </c>
      <c r="C80" s="29"/>
      <c r="D80" s="30"/>
      <c r="E80" s="31"/>
      <c r="F80" s="31"/>
      <c r="G80" s="423">
        <v>3</v>
      </c>
      <c r="H80" s="424"/>
    </row>
    <row r="81" spans="1:8" ht="15" customHeight="1" x14ac:dyDescent="0.2">
      <c r="B81" s="419" t="s">
        <v>421</v>
      </c>
      <c r="C81" s="419"/>
      <c r="D81" s="419"/>
      <c r="E81" s="419"/>
      <c r="F81" s="419"/>
      <c r="G81" s="419"/>
      <c r="H81" s="419"/>
    </row>
    <row r="82" spans="1:8" ht="14.25" customHeight="1" x14ac:dyDescent="0.2">
      <c r="B82" s="419"/>
      <c r="C82" s="419"/>
      <c r="D82" s="419"/>
      <c r="E82" s="419"/>
      <c r="F82" s="419"/>
      <c r="G82" s="419"/>
      <c r="H82" s="419"/>
    </row>
    <row r="83" spans="1:8" x14ac:dyDescent="0.2">
      <c r="B83" s="77"/>
      <c r="C83" s="29"/>
      <c r="D83" s="30"/>
      <c r="E83" s="31"/>
      <c r="F83" s="31"/>
      <c r="G83" s="31"/>
      <c r="H83" s="30"/>
    </row>
    <row r="84" spans="1:8" ht="15" x14ac:dyDescent="0.25">
      <c r="A84" s="47">
        <v>5162</v>
      </c>
      <c r="B84" s="28" t="s">
        <v>429</v>
      </c>
      <c r="C84" s="29"/>
      <c r="D84" s="30"/>
      <c r="E84" s="31"/>
      <c r="F84" s="31"/>
      <c r="G84" s="423">
        <v>400</v>
      </c>
      <c r="H84" s="424"/>
    </row>
    <row r="85" spans="1:8" ht="14.25" customHeight="1" x14ac:dyDescent="0.2">
      <c r="B85" s="419" t="s">
        <v>456</v>
      </c>
      <c r="C85" s="419"/>
      <c r="D85" s="419"/>
      <c r="E85" s="419"/>
      <c r="F85" s="419"/>
      <c r="G85" s="419"/>
      <c r="H85" s="419"/>
    </row>
    <row r="86" spans="1:8" ht="27" customHeight="1" x14ac:dyDescent="0.2">
      <c r="B86" s="419"/>
      <c r="C86" s="419"/>
      <c r="D86" s="419"/>
      <c r="E86" s="419"/>
      <c r="F86" s="419"/>
      <c r="G86" s="419"/>
      <c r="H86" s="419"/>
    </row>
    <row r="87" spans="1:8" x14ac:dyDescent="0.2">
      <c r="B87" s="77"/>
      <c r="C87" s="29"/>
      <c r="D87" s="30"/>
      <c r="E87" s="31"/>
      <c r="F87" s="31"/>
      <c r="G87" s="31"/>
      <c r="H87" s="30"/>
    </row>
    <row r="88" spans="1:8" ht="15" x14ac:dyDescent="0.25">
      <c r="A88" s="47">
        <v>5163</v>
      </c>
      <c r="B88" s="28" t="s">
        <v>31</v>
      </c>
      <c r="C88" s="29"/>
      <c r="D88" s="30"/>
      <c r="E88" s="31"/>
      <c r="F88" s="31"/>
      <c r="G88" s="423">
        <v>35</v>
      </c>
      <c r="H88" s="424"/>
    </row>
    <row r="89" spans="1:8" ht="14.25" customHeight="1" x14ac:dyDescent="0.2">
      <c r="B89" s="420" t="s">
        <v>209</v>
      </c>
      <c r="C89" s="420"/>
      <c r="D89" s="420"/>
      <c r="E89" s="420"/>
      <c r="F89" s="420"/>
      <c r="G89" s="420"/>
      <c r="H89" s="420"/>
    </row>
    <row r="90" spans="1:8" x14ac:dyDescent="0.2">
      <c r="B90" s="420"/>
      <c r="C90" s="420"/>
      <c r="D90" s="420"/>
      <c r="E90" s="420"/>
      <c r="F90" s="420"/>
      <c r="G90" s="420"/>
      <c r="H90" s="420"/>
    </row>
    <row r="91" spans="1:8" x14ac:dyDescent="0.2">
      <c r="B91" s="77"/>
      <c r="C91" s="29"/>
      <c r="D91" s="30"/>
      <c r="E91" s="31"/>
      <c r="F91" s="31"/>
      <c r="G91" s="31"/>
      <c r="H91" s="30"/>
    </row>
    <row r="92" spans="1:8" ht="15" x14ac:dyDescent="0.25">
      <c r="A92" s="47">
        <v>5164</v>
      </c>
      <c r="B92" s="28" t="s">
        <v>32</v>
      </c>
      <c r="C92" s="29"/>
      <c r="D92" s="30"/>
      <c r="E92" s="31"/>
      <c r="F92" s="31"/>
      <c r="G92" s="423">
        <v>35</v>
      </c>
      <c r="H92" s="424"/>
    </row>
    <row r="93" spans="1:8" ht="15" customHeight="1" x14ac:dyDescent="0.2">
      <c r="B93" s="420" t="s">
        <v>374</v>
      </c>
      <c r="C93" s="420"/>
      <c r="D93" s="420"/>
      <c r="E93" s="420"/>
      <c r="F93" s="420"/>
      <c r="G93" s="420"/>
      <c r="H93" s="420"/>
    </row>
    <row r="94" spans="1:8" ht="16.5" customHeight="1" x14ac:dyDescent="0.2">
      <c r="B94" s="420"/>
      <c r="C94" s="420"/>
      <c r="D94" s="420"/>
      <c r="E94" s="420"/>
      <c r="F94" s="420"/>
      <c r="G94" s="420"/>
      <c r="H94" s="420"/>
    </row>
    <row r="95" spans="1:8" x14ac:dyDescent="0.2">
      <c r="B95" s="77"/>
      <c r="C95" s="29"/>
      <c r="D95" s="30"/>
      <c r="E95" s="31"/>
      <c r="F95" s="31"/>
      <c r="G95" s="31"/>
      <c r="H95" s="30"/>
    </row>
    <row r="96" spans="1:8" ht="15" x14ac:dyDescent="0.25">
      <c r="A96" s="47">
        <v>5166</v>
      </c>
      <c r="B96" s="28" t="s">
        <v>14</v>
      </c>
      <c r="C96" s="29"/>
      <c r="D96" s="30"/>
      <c r="E96" s="31"/>
      <c r="F96" s="31"/>
      <c r="G96" s="423">
        <v>20</v>
      </c>
      <c r="H96" s="424"/>
    </row>
    <row r="97" spans="1:8" ht="28.5" customHeight="1" x14ac:dyDescent="0.25">
      <c r="B97" s="419" t="s">
        <v>84</v>
      </c>
      <c r="C97" s="419"/>
      <c r="D97" s="419"/>
      <c r="E97" s="419"/>
      <c r="F97" s="419"/>
      <c r="G97" s="419"/>
      <c r="H97" s="437"/>
    </row>
    <row r="98" spans="1:8" x14ac:dyDescent="0.2">
      <c r="B98" s="77"/>
      <c r="C98" s="29"/>
      <c r="D98" s="30"/>
      <c r="E98" s="31"/>
      <c r="F98" s="31"/>
      <c r="G98" s="31"/>
      <c r="H98" s="30"/>
    </row>
    <row r="99" spans="1:8" ht="15" x14ac:dyDescent="0.25">
      <c r="A99" s="47">
        <v>5167</v>
      </c>
      <c r="B99" s="28" t="s">
        <v>15</v>
      </c>
      <c r="C99" s="29"/>
      <c r="D99" s="30"/>
      <c r="E99" s="31"/>
      <c r="F99" s="31"/>
      <c r="G99" s="423">
        <v>140</v>
      </c>
      <c r="H99" s="424"/>
    </row>
    <row r="100" spans="1:8" ht="28.5" customHeight="1" x14ac:dyDescent="0.2">
      <c r="B100" s="419" t="s">
        <v>210</v>
      </c>
      <c r="C100" s="419"/>
      <c r="D100" s="419"/>
      <c r="E100" s="419"/>
      <c r="F100" s="419"/>
      <c r="G100" s="419"/>
      <c r="H100" s="419"/>
    </row>
    <row r="101" spans="1:8" ht="15" x14ac:dyDescent="0.25">
      <c r="B101" s="121"/>
      <c r="C101" s="122"/>
      <c r="D101" s="122"/>
      <c r="E101" s="122"/>
      <c r="F101" s="122"/>
      <c r="G101" s="122"/>
      <c r="H101" s="30"/>
    </row>
    <row r="102" spans="1:8" ht="14.25" customHeight="1" x14ac:dyDescent="0.25">
      <c r="A102" s="47">
        <v>5168</v>
      </c>
      <c r="B102" s="438" t="s">
        <v>87</v>
      </c>
      <c r="C102" s="438"/>
      <c r="D102" s="438"/>
      <c r="E102" s="438"/>
      <c r="F102" s="438"/>
      <c r="G102" s="423">
        <v>10</v>
      </c>
      <c r="H102" s="424"/>
    </row>
    <row r="103" spans="1:8" ht="15" customHeight="1" x14ac:dyDescent="0.2">
      <c r="B103" s="419" t="s">
        <v>457</v>
      </c>
      <c r="C103" s="419"/>
      <c r="D103" s="419"/>
      <c r="E103" s="419"/>
      <c r="F103" s="419"/>
      <c r="G103" s="419"/>
      <c r="H103" s="419"/>
    </row>
    <row r="104" spans="1:8" ht="15" x14ac:dyDescent="0.25">
      <c r="B104" s="287"/>
      <c r="C104" s="188"/>
      <c r="D104" s="188"/>
      <c r="E104" s="188"/>
      <c r="F104" s="188"/>
      <c r="G104" s="188"/>
      <c r="H104" s="30"/>
    </row>
    <row r="105" spans="1:8" ht="15" x14ac:dyDescent="0.25">
      <c r="A105" s="47">
        <v>5169</v>
      </c>
      <c r="B105" s="28" t="s">
        <v>16</v>
      </c>
      <c r="C105" s="29"/>
      <c r="D105" s="30"/>
      <c r="E105" s="31"/>
      <c r="F105" s="31"/>
      <c r="G105" s="423">
        <v>620</v>
      </c>
      <c r="H105" s="424"/>
    </row>
    <row r="106" spans="1:8" ht="14.25" customHeight="1" x14ac:dyDescent="0.2">
      <c r="B106" s="419" t="s">
        <v>458</v>
      </c>
      <c r="C106" s="419"/>
      <c r="D106" s="419"/>
      <c r="E106" s="419"/>
      <c r="F106" s="419"/>
      <c r="G106" s="419"/>
      <c r="H106" s="30"/>
    </row>
    <row r="107" spans="1:8" ht="14.25" customHeight="1" x14ac:dyDescent="0.2">
      <c r="B107" s="419"/>
      <c r="C107" s="419"/>
      <c r="D107" s="419"/>
      <c r="E107" s="419"/>
      <c r="F107" s="419"/>
      <c r="G107" s="419"/>
      <c r="H107" s="30"/>
    </row>
    <row r="108" spans="1:8" ht="28.5" customHeight="1" x14ac:dyDescent="0.2">
      <c r="B108" s="419"/>
      <c r="C108" s="419"/>
      <c r="D108" s="419"/>
      <c r="E108" s="419"/>
      <c r="F108" s="419"/>
      <c r="G108" s="419"/>
      <c r="H108" s="30"/>
    </row>
    <row r="109" spans="1:8" ht="15" customHeight="1" x14ac:dyDescent="0.2">
      <c r="B109" s="419"/>
      <c r="C109" s="419"/>
      <c r="D109" s="419"/>
      <c r="E109" s="419"/>
      <c r="F109" s="419"/>
      <c r="G109" s="419"/>
      <c r="H109" s="30"/>
    </row>
    <row r="110" spans="1:8" ht="15" customHeight="1" x14ac:dyDescent="0.2">
      <c r="B110" s="419"/>
      <c r="C110" s="419"/>
      <c r="D110" s="419"/>
      <c r="E110" s="419"/>
      <c r="F110" s="419"/>
      <c r="G110" s="419"/>
      <c r="H110" s="30"/>
    </row>
    <row r="111" spans="1:8" ht="12" customHeight="1" x14ac:dyDescent="0.25">
      <c r="B111" s="122"/>
      <c r="C111" s="122"/>
      <c r="D111" s="122"/>
      <c r="E111" s="122"/>
      <c r="F111" s="122"/>
      <c r="G111" s="122"/>
      <c r="H111" s="30"/>
    </row>
    <row r="112" spans="1:8" ht="15" x14ac:dyDescent="0.25">
      <c r="A112" s="47">
        <v>5171</v>
      </c>
      <c r="B112" s="28" t="s">
        <v>17</v>
      </c>
      <c r="C112" s="77"/>
      <c r="D112" s="77"/>
      <c r="E112" s="77"/>
      <c r="F112" s="121"/>
      <c r="G112" s="423">
        <v>200</v>
      </c>
      <c r="H112" s="424"/>
    </row>
    <row r="113" spans="1:8" ht="26.25" customHeight="1" x14ac:dyDescent="0.2">
      <c r="B113" s="420" t="s">
        <v>459</v>
      </c>
      <c r="C113" s="420"/>
      <c r="D113" s="420"/>
      <c r="E113" s="420"/>
      <c r="F113" s="420"/>
      <c r="G113" s="420"/>
      <c r="H113" s="420"/>
    </row>
    <row r="114" spans="1:8" ht="16.5" customHeight="1" x14ac:dyDescent="0.2">
      <c r="B114" s="420"/>
      <c r="C114" s="420"/>
      <c r="D114" s="420"/>
      <c r="E114" s="420"/>
      <c r="F114" s="420"/>
      <c r="G114" s="420"/>
      <c r="H114" s="420"/>
    </row>
    <row r="115" spans="1:8" x14ac:dyDescent="0.2">
      <c r="B115" s="77"/>
      <c r="C115" s="121"/>
      <c r="D115" s="121"/>
      <c r="E115" s="121"/>
      <c r="F115" s="121"/>
      <c r="G115" s="121"/>
      <c r="H115" s="30"/>
    </row>
    <row r="116" spans="1:8" ht="15" x14ac:dyDescent="0.25">
      <c r="A116" s="47">
        <v>5172</v>
      </c>
      <c r="B116" s="28" t="s">
        <v>18</v>
      </c>
      <c r="C116" s="121"/>
      <c r="D116" s="121"/>
      <c r="E116" s="121"/>
      <c r="F116" s="121"/>
      <c r="G116" s="423">
        <v>100</v>
      </c>
      <c r="H116" s="424"/>
    </row>
    <row r="117" spans="1:8" ht="14.25" customHeight="1" x14ac:dyDescent="0.2">
      <c r="B117" s="419" t="s">
        <v>136</v>
      </c>
      <c r="C117" s="419"/>
      <c r="D117" s="419"/>
      <c r="E117" s="419"/>
      <c r="F117" s="419"/>
      <c r="G117" s="419"/>
      <c r="H117" s="419"/>
    </row>
    <row r="118" spans="1:8" ht="14.25" customHeight="1" x14ac:dyDescent="0.2">
      <c r="B118" s="419"/>
      <c r="C118" s="419"/>
      <c r="D118" s="419"/>
      <c r="E118" s="419"/>
      <c r="F118" s="419"/>
      <c r="G118" s="419"/>
      <c r="H118" s="419"/>
    </row>
    <row r="119" spans="1:8" x14ac:dyDescent="0.2">
      <c r="B119" s="77"/>
      <c r="C119" s="121"/>
      <c r="D119" s="121"/>
      <c r="E119" s="121"/>
      <c r="F119" s="121"/>
      <c r="G119" s="121"/>
      <c r="H119" s="30"/>
    </row>
    <row r="120" spans="1:8" ht="15" x14ac:dyDescent="0.25">
      <c r="A120" s="47">
        <v>5173</v>
      </c>
      <c r="B120" s="28" t="s">
        <v>467</v>
      </c>
      <c r="C120" s="121"/>
      <c r="D120" s="121"/>
      <c r="E120" s="121"/>
      <c r="F120" s="121"/>
      <c r="G120" s="423">
        <v>1050</v>
      </c>
      <c r="H120" s="424"/>
    </row>
    <row r="121" spans="1:8" ht="14.25" customHeight="1" x14ac:dyDescent="0.2">
      <c r="B121" s="420" t="s">
        <v>460</v>
      </c>
      <c r="C121" s="420"/>
      <c r="D121" s="420"/>
      <c r="E121" s="420"/>
      <c r="F121" s="420"/>
      <c r="G121" s="420"/>
      <c r="H121" s="420"/>
    </row>
    <row r="122" spans="1:8" x14ac:dyDescent="0.2">
      <c r="B122" s="420"/>
      <c r="C122" s="420"/>
      <c r="D122" s="420"/>
      <c r="E122" s="420"/>
      <c r="F122" s="420"/>
      <c r="G122" s="420"/>
      <c r="H122" s="420"/>
    </row>
    <row r="123" spans="1:8" ht="14.25" customHeight="1" x14ac:dyDescent="0.2">
      <c r="B123" s="420"/>
      <c r="C123" s="420"/>
      <c r="D123" s="420"/>
      <c r="E123" s="420"/>
      <c r="F123" s="420"/>
      <c r="G123" s="420"/>
      <c r="H123" s="420"/>
    </row>
    <row r="124" spans="1:8" ht="14.25" customHeight="1" x14ac:dyDescent="0.2">
      <c r="B124" s="77"/>
      <c r="C124" s="121"/>
      <c r="D124" s="121"/>
      <c r="E124" s="121"/>
      <c r="F124" s="121"/>
      <c r="G124" s="121"/>
      <c r="H124" s="30"/>
    </row>
    <row r="125" spans="1:8" ht="15" x14ac:dyDescent="0.25">
      <c r="A125" s="47">
        <v>5175</v>
      </c>
      <c r="B125" s="28" t="s">
        <v>33</v>
      </c>
      <c r="C125" s="245"/>
      <c r="D125" s="245"/>
      <c r="E125" s="245"/>
      <c r="F125" s="245"/>
      <c r="G125" s="423">
        <v>1350</v>
      </c>
      <c r="H125" s="436"/>
    </row>
    <row r="126" spans="1:8" ht="14.25" customHeight="1" x14ac:dyDescent="0.2">
      <c r="B126" s="420" t="s">
        <v>461</v>
      </c>
      <c r="C126" s="420"/>
      <c r="D126" s="420"/>
      <c r="E126" s="420"/>
      <c r="F126" s="420"/>
      <c r="G126" s="420"/>
      <c r="H126" s="420"/>
    </row>
    <row r="127" spans="1:8" x14ac:dyDescent="0.2">
      <c r="B127" s="420"/>
      <c r="C127" s="420"/>
      <c r="D127" s="420"/>
      <c r="E127" s="420"/>
      <c r="F127" s="420"/>
      <c r="G127" s="420"/>
      <c r="H127" s="420"/>
    </row>
    <row r="128" spans="1:8" ht="27.75" customHeight="1" x14ac:dyDescent="0.2">
      <c r="B128" s="420"/>
      <c r="C128" s="420"/>
      <c r="D128" s="420"/>
      <c r="E128" s="420"/>
      <c r="F128" s="420"/>
      <c r="G128" s="420"/>
      <c r="H128" s="420"/>
    </row>
    <row r="129" spans="1:8" x14ac:dyDescent="0.2">
      <c r="B129" s="77"/>
      <c r="C129" s="121"/>
      <c r="D129" s="121"/>
      <c r="E129" s="121"/>
      <c r="F129" s="121"/>
      <c r="G129" s="121"/>
      <c r="H129" s="30"/>
    </row>
    <row r="130" spans="1:8" ht="15" x14ac:dyDescent="0.25">
      <c r="A130" s="47">
        <v>5176</v>
      </c>
      <c r="B130" s="28" t="s">
        <v>34</v>
      </c>
      <c r="C130" s="121"/>
      <c r="D130" s="121"/>
      <c r="E130" s="121"/>
      <c r="F130" s="121"/>
      <c r="G130" s="423">
        <v>15</v>
      </c>
      <c r="H130" s="424"/>
    </row>
    <row r="131" spans="1:8" ht="14.25" customHeight="1" x14ac:dyDescent="0.2">
      <c r="B131" s="419" t="s">
        <v>462</v>
      </c>
      <c r="C131" s="419"/>
      <c r="D131" s="419"/>
      <c r="E131" s="419"/>
      <c r="F131" s="419"/>
      <c r="G131" s="419"/>
      <c r="H131" s="419"/>
    </row>
    <row r="132" spans="1:8" ht="29.25" customHeight="1" x14ac:dyDescent="0.2">
      <c r="B132" s="419"/>
      <c r="C132" s="419"/>
      <c r="D132" s="419"/>
      <c r="E132" s="419"/>
      <c r="F132" s="419"/>
      <c r="G132" s="419"/>
      <c r="H132" s="419"/>
    </row>
    <row r="133" spans="1:8" x14ac:dyDescent="0.2">
      <c r="B133" s="77"/>
      <c r="C133" s="121"/>
      <c r="D133" s="121"/>
      <c r="E133" s="121"/>
      <c r="F133" s="121"/>
      <c r="G133" s="121"/>
      <c r="H133" s="30"/>
    </row>
    <row r="134" spans="1:8" ht="15" x14ac:dyDescent="0.25">
      <c r="A134" s="47">
        <v>5179</v>
      </c>
      <c r="B134" s="28" t="s">
        <v>203</v>
      </c>
      <c r="C134" s="121"/>
      <c r="D134" s="121"/>
      <c r="E134" s="121"/>
      <c r="F134" s="121"/>
      <c r="G134" s="423">
        <v>8</v>
      </c>
      <c r="H134" s="424"/>
    </row>
    <row r="135" spans="1:8" ht="14.25" customHeight="1" x14ac:dyDescent="0.2">
      <c r="B135" s="419" t="s">
        <v>211</v>
      </c>
      <c r="C135" s="419"/>
      <c r="D135" s="419"/>
      <c r="E135" s="419"/>
      <c r="F135" s="419"/>
      <c r="G135" s="419"/>
      <c r="H135" s="419"/>
    </row>
    <row r="136" spans="1:8" x14ac:dyDescent="0.2">
      <c r="B136" s="419"/>
      <c r="C136" s="419"/>
      <c r="D136" s="419"/>
      <c r="E136" s="419"/>
      <c r="F136" s="419"/>
      <c r="G136" s="419"/>
      <c r="H136" s="419"/>
    </row>
    <row r="137" spans="1:8" x14ac:dyDescent="0.2">
      <c r="B137" s="77"/>
      <c r="C137" s="121"/>
      <c r="D137" s="121"/>
      <c r="E137" s="121"/>
      <c r="F137" s="121"/>
      <c r="G137" s="121"/>
      <c r="H137" s="30"/>
    </row>
    <row r="138" spans="1:8" ht="15" x14ac:dyDescent="0.25">
      <c r="A138" s="47">
        <v>5189</v>
      </c>
      <c r="B138" s="28" t="s">
        <v>446</v>
      </c>
      <c r="C138" s="121"/>
      <c r="D138" s="121"/>
      <c r="E138" s="121"/>
      <c r="F138" s="121"/>
      <c r="G138" s="423">
        <v>65</v>
      </c>
      <c r="H138" s="424"/>
    </row>
    <row r="139" spans="1:8" ht="14.25" customHeight="1" x14ac:dyDescent="0.25">
      <c r="B139" s="420" t="s">
        <v>78</v>
      </c>
      <c r="C139" s="420"/>
      <c r="D139" s="420"/>
      <c r="E139" s="420"/>
      <c r="F139" s="420"/>
      <c r="G139" s="420"/>
      <c r="H139" s="431"/>
    </row>
    <row r="140" spans="1:8" ht="10.5" customHeight="1" x14ac:dyDescent="0.2">
      <c r="B140" s="77"/>
      <c r="C140" s="121"/>
      <c r="D140" s="121"/>
      <c r="E140" s="121"/>
      <c r="F140" s="121"/>
      <c r="G140" s="121"/>
      <c r="H140" s="30"/>
    </row>
    <row r="141" spans="1:8" ht="15" x14ac:dyDescent="0.25">
      <c r="A141" s="47">
        <v>5194</v>
      </c>
      <c r="B141" s="28" t="s">
        <v>36</v>
      </c>
      <c r="C141" s="121"/>
      <c r="D141" s="121"/>
      <c r="E141" s="121"/>
      <c r="F141" s="121"/>
      <c r="G141" s="423">
        <v>50</v>
      </c>
      <c r="H141" s="424"/>
    </row>
    <row r="142" spans="1:8" ht="14.25" customHeight="1" x14ac:dyDescent="0.2">
      <c r="B142" s="420" t="s">
        <v>375</v>
      </c>
      <c r="C142" s="420"/>
      <c r="D142" s="420"/>
      <c r="E142" s="420"/>
      <c r="F142" s="420"/>
      <c r="G142" s="420"/>
      <c r="H142" s="420"/>
    </row>
    <row r="143" spans="1:8" ht="14.25" customHeight="1" x14ac:dyDescent="0.2">
      <c r="B143" s="420"/>
      <c r="C143" s="420"/>
      <c r="D143" s="420"/>
      <c r="E143" s="420"/>
      <c r="F143" s="420"/>
      <c r="G143" s="420"/>
      <c r="H143" s="420"/>
    </row>
    <row r="144" spans="1:8" ht="15" x14ac:dyDescent="0.25">
      <c r="B144" s="121"/>
      <c r="C144" s="122"/>
      <c r="D144" s="122"/>
      <c r="E144" s="122"/>
      <c r="F144" s="122"/>
      <c r="G144" s="122"/>
      <c r="H144" s="30"/>
    </row>
    <row r="145" spans="1:8" ht="34.5" customHeight="1" thickBot="1" x14ac:dyDescent="0.3">
      <c r="B145" s="429" t="s">
        <v>330</v>
      </c>
      <c r="C145" s="430"/>
      <c r="D145" s="430"/>
      <c r="E145" s="430"/>
      <c r="F145" s="430"/>
      <c r="G145" s="421">
        <f>SUM(G146,G149)</f>
        <v>4</v>
      </c>
      <c r="H145" s="422"/>
    </row>
    <row r="146" spans="1:8" ht="15.75" thickTop="1" x14ac:dyDescent="0.25">
      <c r="A146" s="47">
        <v>5361</v>
      </c>
      <c r="B146" s="128" t="s">
        <v>37</v>
      </c>
      <c r="C146" s="122"/>
      <c r="D146" s="122"/>
      <c r="E146" s="122"/>
      <c r="F146" s="122"/>
      <c r="G146" s="425">
        <v>2</v>
      </c>
      <c r="H146" s="426"/>
    </row>
    <row r="147" spans="1:8" ht="14.25" customHeight="1" x14ac:dyDescent="0.2">
      <c r="B147" s="419" t="s">
        <v>726</v>
      </c>
      <c r="C147" s="419"/>
      <c r="D147" s="419"/>
      <c r="E147" s="419"/>
      <c r="F147" s="419"/>
      <c r="G147" s="419"/>
      <c r="H147" s="419"/>
    </row>
    <row r="148" spans="1:8" ht="15" x14ac:dyDescent="0.25">
      <c r="B148" s="77"/>
      <c r="C148" s="122"/>
      <c r="D148" s="122"/>
      <c r="E148" s="122"/>
      <c r="F148" s="122"/>
      <c r="G148" s="122"/>
      <c r="H148" s="30"/>
    </row>
    <row r="149" spans="1:8" ht="15" x14ac:dyDescent="0.25">
      <c r="A149" s="47">
        <v>5362</v>
      </c>
      <c r="B149" s="28" t="s">
        <v>38</v>
      </c>
      <c r="C149" s="122"/>
      <c r="D149" s="122"/>
      <c r="E149" s="122"/>
      <c r="F149" s="122"/>
      <c r="G149" s="423">
        <v>2</v>
      </c>
      <c r="H149" s="424"/>
    </row>
    <row r="150" spans="1:8" ht="14.25" customHeight="1" x14ac:dyDescent="0.2">
      <c r="B150" s="419" t="s">
        <v>463</v>
      </c>
      <c r="C150" s="419"/>
      <c r="D150" s="419"/>
      <c r="E150" s="419"/>
      <c r="F150" s="419"/>
      <c r="G150" s="419"/>
      <c r="H150" s="419"/>
    </row>
    <row r="151" spans="1:8" ht="15" x14ac:dyDescent="0.25">
      <c r="B151" s="77"/>
      <c r="C151" s="122"/>
      <c r="D151" s="122"/>
      <c r="E151" s="122"/>
      <c r="F151" s="122"/>
      <c r="G151" s="122"/>
      <c r="H151" s="30"/>
    </row>
    <row r="152" spans="1:8" ht="15.75" thickBot="1" x14ac:dyDescent="0.3">
      <c r="B152" s="429" t="s">
        <v>20</v>
      </c>
      <c r="C152" s="430"/>
      <c r="D152" s="430"/>
      <c r="E152" s="430"/>
      <c r="F152" s="430"/>
      <c r="G152" s="421">
        <f>SUM(G153,G156)</f>
        <v>65</v>
      </c>
      <c r="H152" s="422"/>
    </row>
    <row r="153" spans="1:8" ht="15.75" thickTop="1" x14ac:dyDescent="0.25">
      <c r="A153" s="47">
        <v>5424</v>
      </c>
      <c r="B153" s="128" t="s">
        <v>39</v>
      </c>
      <c r="C153" s="122"/>
      <c r="D153" s="122"/>
      <c r="E153" s="122"/>
      <c r="F153" s="122"/>
      <c r="G153" s="425">
        <v>50</v>
      </c>
      <c r="H153" s="426"/>
    </row>
    <row r="154" spans="1:8" ht="15" x14ac:dyDescent="0.25">
      <c r="B154" s="77" t="s">
        <v>21</v>
      </c>
      <c r="C154" s="122"/>
      <c r="D154" s="122"/>
      <c r="E154" s="122"/>
      <c r="F154" s="122"/>
      <c r="G154" s="122"/>
      <c r="H154" s="30"/>
    </row>
    <row r="155" spans="1:8" ht="15" x14ac:dyDescent="0.25">
      <c r="B155" s="77"/>
      <c r="C155" s="122"/>
      <c r="D155" s="122"/>
      <c r="E155" s="122"/>
      <c r="F155" s="122"/>
      <c r="G155" s="122"/>
      <c r="H155" s="30"/>
    </row>
    <row r="156" spans="1:8" ht="15" x14ac:dyDescent="0.25">
      <c r="A156" s="47">
        <v>5492</v>
      </c>
      <c r="B156" s="128" t="s">
        <v>144</v>
      </c>
      <c r="C156" s="122"/>
      <c r="D156" s="122"/>
      <c r="E156" s="122"/>
      <c r="F156" s="122"/>
      <c r="G156" s="423">
        <v>15</v>
      </c>
      <c r="H156" s="424"/>
    </row>
    <row r="157" spans="1:8" ht="15" x14ac:dyDescent="0.25">
      <c r="B157" s="77" t="s">
        <v>464</v>
      </c>
      <c r="C157" s="122"/>
      <c r="D157" s="122"/>
      <c r="E157" s="122"/>
      <c r="F157" s="122"/>
      <c r="G157" s="122"/>
      <c r="H157" s="30"/>
    </row>
    <row r="158" spans="1:8" ht="15" x14ac:dyDescent="0.25">
      <c r="B158" s="77"/>
      <c r="C158" s="122"/>
      <c r="D158" s="122"/>
      <c r="E158" s="122"/>
      <c r="F158" s="122"/>
      <c r="G158" s="122"/>
      <c r="H158" s="30"/>
    </row>
    <row r="159" spans="1:8" ht="30.75" customHeight="1" thickBot="1" x14ac:dyDescent="0.3">
      <c r="B159" s="429" t="s">
        <v>331</v>
      </c>
      <c r="C159" s="430"/>
      <c r="D159" s="430"/>
      <c r="E159" s="430"/>
      <c r="F159" s="430"/>
      <c r="G159" s="421">
        <f>SUM(G160)</f>
        <v>557</v>
      </c>
      <c r="H159" s="422"/>
    </row>
    <row r="160" spans="1:8" s="30" customFormat="1" ht="15.75" thickTop="1" x14ac:dyDescent="0.25">
      <c r="A160" s="30">
        <v>5342</v>
      </c>
      <c r="B160" s="128" t="s">
        <v>447</v>
      </c>
      <c r="C160" s="122"/>
      <c r="D160" s="122"/>
      <c r="E160" s="122"/>
      <c r="F160" s="122"/>
      <c r="G160" s="425">
        <v>557</v>
      </c>
      <c r="H160" s="428"/>
    </row>
    <row r="161" spans="2:8" s="30" customFormat="1" ht="15" customHeight="1" x14ac:dyDescent="0.2">
      <c r="B161" s="419" t="s">
        <v>465</v>
      </c>
      <c r="C161" s="419"/>
      <c r="D161" s="419"/>
      <c r="E161" s="419"/>
      <c r="F161" s="419"/>
      <c r="G161" s="419"/>
      <c r="H161" s="419"/>
    </row>
    <row r="162" spans="2:8" s="30" customFormat="1" x14ac:dyDescent="0.2">
      <c r="B162" s="419"/>
      <c r="C162" s="419"/>
      <c r="D162" s="419"/>
      <c r="E162" s="419"/>
      <c r="F162" s="419"/>
      <c r="G162" s="419"/>
      <c r="H162" s="419"/>
    </row>
    <row r="163" spans="2:8" s="30" customFormat="1" x14ac:dyDescent="0.2">
      <c r="B163" s="29"/>
      <c r="C163" s="29"/>
      <c r="F163" s="31"/>
      <c r="G163" s="31"/>
    </row>
    <row r="164" spans="2:8" s="30" customFormat="1" x14ac:dyDescent="0.2">
      <c r="B164" s="29"/>
      <c r="C164" s="29"/>
      <c r="F164" s="31"/>
      <c r="G164" s="31"/>
    </row>
    <row r="165" spans="2:8" s="30" customFormat="1" x14ac:dyDescent="0.2">
      <c r="B165" s="29"/>
      <c r="C165" s="29"/>
      <c r="F165" s="31"/>
      <c r="G165" s="31"/>
    </row>
    <row r="166" spans="2:8" s="30" customFormat="1" x14ac:dyDescent="0.2">
      <c r="B166" s="29"/>
      <c r="C166" s="29"/>
      <c r="F166" s="31"/>
      <c r="G166" s="31"/>
    </row>
    <row r="167" spans="2:8" s="30" customFormat="1" x14ac:dyDescent="0.2">
      <c r="B167" s="29"/>
      <c r="C167" s="29"/>
      <c r="F167" s="31"/>
      <c r="G167" s="31"/>
    </row>
    <row r="168" spans="2:8" s="30" customFormat="1" x14ac:dyDescent="0.2">
      <c r="B168" s="29"/>
      <c r="C168" s="29"/>
      <c r="F168" s="31"/>
      <c r="G168" s="31"/>
    </row>
    <row r="169" spans="2:8" s="30" customFormat="1" x14ac:dyDescent="0.2">
      <c r="B169" s="29"/>
      <c r="C169" s="29"/>
      <c r="F169" s="31"/>
      <c r="G169" s="31"/>
    </row>
    <row r="170" spans="2:8" s="30" customFormat="1" x14ac:dyDescent="0.2">
      <c r="B170" s="29"/>
      <c r="C170" s="29"/>
      <c r="F170" s="31"/>
      <c r="G170" s="31"/>
    </row>
    <row r="171" spans="2:8" x14ac:dyDescent="0.2">
      <c r="B171" s="29"/>
      <c r="C171" s="29"/>
      <c r="D171" s="30"/>
      <c r="E171" s="30"/>
      <c r="F171" s="31"/>
      <c r="G171" s="31"/>
      <c r="H171" s="30"/>
    </row>
    <row r="172" spans="2:8" x14ac:dyDescent="0.2">
      <c r="B172" s="29"/>
      <c r="C172" s="29"/>
      <c r="D172" s="30"/>
      <c r="E172" s="30"/>
      <c r="F172" s="31"/>
      <c r="G172" s="31"/>
      <c r="H172" s="30"/>
    </row>
    <row r="173" spans="2:8" x14ac:dyDescent="0.2">
      <c r="B173" s="29"/>
      <c r="C173" s="29"/>
      <c r="D173" s="30"/>
      <c r="E173" s="30"/>
      <c r="F173" s="31"/>
      <c r="G173" s="31"/>
      <c r="H173" s="30"/>
    </row>
    <row r="174" spans="2:8" x14ac:dyDescent="0.2">
      <c r="B174" s="29"/>
      <c r="C174" s="29"/>
      <c r="D174" s="30"/>
      <c r="E174" s="30"/>
      <c r="F174" s="31"/>
      <c r="G174" s="31"/>
      <c r="H174" s="30"/>
    </row>
    <row r="175" spans="2:8" x14ac:dyDescent="0.2">
      <c r="B175" s="29"/>
      <c r="C175" s="29"/>
      <c r="D175" s="30"/>
      <c r="E175" s="30"/>
      <c r="F175" s="31"/>
      <c r="G175" s="31"/>
      <c r="H175" s="30"/>
    </row>
    <row r="176" spans="2:8" x14ac:dyDescent="0.2">
      <c r="B176" s="29"/>
      <c r="C176" s="29"/>
      <c r="D176" s="30"/>
      <c r="E176" s="30"/>
      <c r="F176" s="31"/>
      <c r="G176" s="31"/>
      <c r="H176" s="30"/>
    </row>
    <row r="177" spans="2:8" x14ac:dyDescent="0.2">
      <c r="B177" s="29"/>
      <c r="C177" s="29"/>
      <c r="D177" s="30"/>
      <c r="E177" s="30"/>
      <c r="F177" s="31"/>
      <c r="G177" s="31"/>
      <c r="H177" s="30"/>
    </row>
    <row r="178" spans="2:8" x14ac:dyDescent="0.2">
      <c r="B178" s="29"/>
      <c r="C178" s="29"/>
      <c r="D178" s="30"/>
      <c r="E178" s="30"/>
      <c r="F178" s="31"/>
      <c r="G178" s="31"/>
      <c r="H178" s="30"/>
    </row>
    <row r="179" spans="2:8" x14ac:dyDescent="0.2">
      <c r="B179" s="29"/>
      <c r="C179" s="29"/>
      <c r="D179" s="30"/>
      <c r="E179" s="30"/>
      <c r="F179" s="31"/>
      <c r="G179" s="31"/>
      <c r="H179" s="30"/>
    </row>
    <row r="180" spans="2:8" x14ac:dyDescent="0.2">
      <c r="B180" s="29"/>
      <c r="C180" s="29"/>
      <c r="D180" s="30"/>
      <c r="E180" s="30"/>
      <c r="F180" s="31"/>
      <c r="G180" s="31"/>
      <c r="H180" s="30"/>
    </row>
    <row r="181" spans="2:8" x14ac:dyDescent="0.2">
      <c r="B181" s="29"/>
      <c r="C181" s="29"/>
      <c r="D181" s="30"/>
      <c r="E181" s="30"/>
      <c r="F181" s="31"/>
      <c r="G181" s="31"/>
      <c r="H181" s="30"/>
    </row>
    <row r="182" spans="2:8" x14ac:dyDescent="0.2">
      <c r="B182" s="29"/>
      <c r="C182" s="29"/>
      <c r="D182" s="30"/>
      <c r="E182" s="30"/>
      <c r="F182" s="31"/>
      <c r="G182" s="31"/>
      <c r="H182" s="30"/>
    </row>
    <row r="183" spans="2:8" x14ac:dyDescent="0.2">
      <c r="B183" s="29"/>
      <c r="C183" s="29"/>
      <c r="D183" s="30"/>
      <c r="E183" s="30"/>
      <c r="F183" s="31"/>
      <c r="G183" s="31"/>
      <c r="H183" s="30"/>
    </row>
    <row r="184" spans="2:8" x14ac:dyDescent="0.2">
      <c r="B184" s="29"/>
      <c r="C184" s="29"/>
      <c r="D184" s="30"/>
      <c r="E184" s="30"/>
      <c r="F184" s="31"/>
      <c r="G184" s="31"/>
      <c r="H184" s="30"/>
    </row>
    <row r="185" spans="2:8" x14ac:dyDescent="0.2">
      <c r="B185" s="29"/>
      <c r="C185" s="29"/>
      <c r="D185" s="30"/>
      <c r="E185" s="30"/>
      <c r="F185" s="31"/>
      <c r="G185" s="31"/>
      <c r="H185" s="30"/>
    </row>
    <row r="186" spans="2:8" x14ac:dyDescent="0.2">
      <c r="B186" s="29"/>
      <c r="C186" s="29"/>
      <c r="D186" s="30"/>
      <c r="E186" s="30"/>
      <c r="F186" s="31"/>
      <c r="G186" s="31"/>
      <c r="H186" s="30"/>
    </row>
    <row r="187" spans="2:8" x14ac:dyDescent="0.2">
      <c r="B187" s="29"/>
      <c r="C187" s="29"/>
      <c r="D187" s="30"/>
      <c r="E187" s="30"/>
      <c r="F187" s="31"/>
      <c r="G187" s="31"/>
      <c r="H187" s="30"/>
    </row>
    <row r="188" spans="2:8" x14ac:dyDescent="0.2">
      <c r="B188" s="29"/>
      <c r="C188" s="29"/>
      <c r="D188" s="30"/>
      <c r="E188" s="30"/>
      <c r="F188" s="31"/>
      <c r="G188" s="31"/>
      <c r="H188" s="30"/>
    </row>
    <row r="189" spans="2:8" x14ac:dyDescent="0.2">
      <c r="B189" s="29"/>
      <c r="C189" s="29"/>
      <c r="D189" s="30"/>
      <c r="E189" s="30"/>
      <c r="F189" s="31"/>
      <c r="G189" s="31"/>
      <c r="H189" s="30"/>
    </row>
    <row r="190" spans="2:8" x14ac:dyDescent="0.2">
      <c r="B190" s="29"/>
      <c r="C190" s="29"/>
      <c r="D190" s="30"/>
      <c r="E190" s="30"/>
      <c r="F190" s="31"/>
      <c r="G190" s="31"/>
      <c r="H190" s="30"/>
    </row>
    <row r="191" spans="2:8" x14ac:dyDescent="0.2">
      <c r="B191" s="29"/>
      <c r="C191" s="29"/>
      <c r="D191" s="30"/>
      <c r="E191" s="30"/>
      <c r="F191" s="31"/>
      <c r="G191" s="31"/>
      <c r="H191" s="30"/>
    </row>
    <row r="192" spans="2:8" x14ac:dyDescent="0.2">
      <c r="B192" s="29"/>
      <c r="C192" s="29"/>
      <c r="D192" s="30"/>
      <c r="E192" s="30"/>
      <c r="F192" s="31"/>
      <c r="G192" s="31"/>
      <c r="H192" s="30"/>
    </row>
    <row r="193" spans="2:8" x14ac:dyDescent="0.2">
      <c r="B193" s="29"/>
      <c r="C193" s="29"/>
      <c r="D193" s="30"/>
      <c r="E193" s="30"/>
      <c r="F193" s="31"/>
      <c r="G193" s="31"/>
      <c r="H193" s="30"/>
    </row>
    <row r="194" spans="2:8" x14ac:dyDescent="0.2">
      <c r="B194" s="29"/>
      <c r="C194" s="29"/>
      <c r="D194" s="30"/>
      <c r="E194" s="30"/>
      <c r="F194" s="31"/>
      <c r="G194" s="31"/>
      <c r="H194" s="30"/>
    </row>
    <row r="195" spans="2:8" x14ac:dyDescent="0.2">
      <c r="B195" s="29"/>
      <c r="C195" s="29"/>
      <c r="D195" s="30"/>
      <c r="E195" s="30"/>
      <c r="F195" s="31"/>
      <c r="G195" s="31"/>
      <c r="H195" s="30"/>
    </row>
    <row r="196" spans="2:8" x14ac:dyDescent="0.2">
      <c r="B196" s="29"/>
      <c r="C196" s="29"/>
      <c r="D196" s="30"/>
      <c r="E196" s="30"/>
      <c r="F196" s="31"/>
      <c r="G196" s="31"/>
      <c r="H196" s="30"/>
    </row>
    <row r="197" spans="2:8" x14ac:dyDescent="0.2">
      <c r="B197" s="29"/>
      <c r="C197" s="29"/>
      <c r="D197" s="30"/>
      <c r="E197" s="30"/>
      <c r="F197" s="31"/>
      <c r="G197" s="31"/>
      <c r="H197" s="30"/>
    </row>
    <row r="198" spans="2:8" x14ac:dyDescent="0.2">
      <c r="B198" s="29"/>
      <c r="C198" s="29"/>
      <c r="D198" s="30"/>
      <c r="E198" s="30"/>
      <c r="F198" s="31"/>
      <c r="G198" s="31"/>
      <c r="H198" s="30"/>
    </row>
    <row r="199" spans="2:8" x14ac:dyDescent="0.2">
      <c r="B199" s="29"/>
      <c r="C199" s="29"/>
      <c r="D199" s="30"/>
      <c r="E199" s="30"/>
      <c r="F199" s="31"/>
      <c r="G199" s="31"/>
      <c r="H199" s="30"/>
    </row>
    <row r="200" spans="2:8" x14ac:dyDescent="0.2">
      <c r="B200" s="29"/>
      <c r="C200" s="29"/>
      <c r="D200" s="30"/>
      <c r="E200" s="30"/>
      <c r="F200" s="31"/>
      <c r="G200" s="31"/>
      <c r="H200" s="30"/>
    </row>
    <row r="201" spans="2:8" x14ac:dyDescent="0.2">
      <c r="B201" s="29"/>
      <c r="C201" s="29"/>
      <c r="D201" s="30"/>
      <c r="E201" s="30"/>
      <c r="F201" s="31"/>
      <c r="G201" s="31"/>
      <c r="H201" s="30"/>
    </row>
    <row r="202" spans="2:8" x14ac:dyDescent="0.2">
      <c r="B202" s="29"/>
      <c r="C202" s="29"/>
      <c r="D202" s="30"/>
      <c r="E202" s="30"/>
      <c r="F202" s="31"/>
      <c r="G202" s="31"/>
      <c r="H202" s="30"/>
    </row>
    <row r="203" spans="2:8" x14ac:dyDescent="0.2">
      <c r="B203" s="29"/>
      <c r="C203" s="29"/>
      <c r="D203" s="30"/>
      <c r="E203" s="30"/>
      <c r="F203" s="31"/>
      <c r="G203" s="31"/>
      <c r="H203" s="30"/>
    </row>
    <row r="204" spans="2:8" x14ac:dyDescent="0.2">
      <c r="B204" s="29"/>
      <c r="C204" s="29"/>
      <c r="D204" s="30"/>
      <c r="E204" s="30"/>
      <c r="F204" s="31"/>
      <c r="G204" s="31"/>
      <c r="H204" s="30"/>
    </row>
    <row r="205" spans="2:8" x14ac:dyDescent="0.2">
      <c r="B205" s="29"/>
      <c r="C205" s="29"/>
      <c r="D205" s="30"/>
      <c r="E205" s="30"/>
      <c r="F205" s="31"/>
      <c r="G205" s="31"/>
      <c r="H205" s="30"/>
    </row>
    <row r="206" spans="2:8" x14ac:dyDescent="0.2">
      <c r="B206" s="29"/>
      <c r="C206" s="29"/>
      <c r="D206" s="30"/>
      <c r="E206" s="30"/>
      <c r="F206" s="31"/>
      <c r="G206" s="31"/>
      <c r="H206" s="30"/>
    </row>
    <row r="207" spans="2:8" x14ac:dyDescent="0.2">
      <c r="B207" s="29"/>
      <c r="C207" s="29"/>
      <c r="D207" s="30"/>
      <c r="E207" s="30"/>
      <c r="F207" s="31"/>
      <c r="G207" s="31"/>
      <c r="H207" s="30"/>
    </row>
    <row r="208" spans="2:8" x14ac:dyDescent="0.2">
      <c r="B208" s="29"/>
      <c r="C208" s="29"/>
      <c r="D208" s="30"/>
      <c r="E208" s="30"/>
      <c r="F208" s="31"/>
      <c r="G208" s="31"/>
      <c r="H208" s="30"/>
    </row>
    <row r="209" spans="2:8" x14ac:dyDescent="0.2">
      <c r="B209" s="29"/>
      <c r="C209" s="29"/>
      <c r="D209" s="30"/>
      <c r="E209" s="30"/>
      <c r="F209" s="31"/>
      <c r="G209" s="31"/>
      <c r="H209" s="30"/>
    </row>
    <row r="210" spans="2:8" x14ac:dyDescent="0.2">
      <c r="B210" s="29"/>
      <c r="C210" s="29"/>
      <c r="D210" s="30"/>
      <c r="E210" s="30"/>
      <c r="F210" s="31"/>
      <c r="G210" s="31"/>
      <c r="H210" s="30"/>
    </row>
    <row r="211" spans="2:8" x14ac:dyDescent="0.2">
      <c r="B211" s="29"/>
      <c r="C211" s="29"/>
      <c r="D211" s="30"/>
      <c r="E211" s="30"/>
      <c r="F211" s="31"/>
      <c r="G211" s="31"/>
      <c r="H211" s="30"/>
    </row>
    <row r="212" spans="2:8" x14ac:dyDescent="0.2">
      <c r="B212" s="29"/>
      <c r="C212" s="29"/>
      <c r="D212" s="30"/>
      <c r="E212" s="30"/>
      <c r="F212" s="31"/>
      <c r="G212" s="31"/>
      <c r="H212" s="30"/>
    </row>
    <row r="213" spans="2:8" x14ac:dyDescent="0.2">
      <c r="B213" s="29"/>
      <c r="C213" s="29"/>
      <c r="D213" s="30"/>
      <c r="E213" s="30"/>
      <c r="F213" s="31"/>
      <c r="G213" s="31"/>
      <c r="H213" s="30"/>
    </row>
    <row r="214" spans="2:8" x14ac:dyDescent="0.2">
      <c r="B214" s="29"/>
      <c r="C214" s="29"/>
      <c r="D214" s="30"/>
      <c r="E214" s="30"/>
      <c r="F214" s="31"/>
      <c r="G214" s="31"/>
      <c r="H214" s="30"/>
    </row>
    <row r="215" spans="2:8" x14ac:dyDescent="0.2">
      <c r="B215" s="29"/>
      <c r="C215" s="29"/>
      <c r="D215" s="30"/>
      <c r="E215" s="30"/>
      <c r="F215" s="31"/>
      <c r="G215" s="31"/>
      <c r="H215" s="30"/>
    </row>
    <row r="216" spans="2:8" x14ac:dyDescent="0.2">
      <c r="B216" s="29"/>
      <c r="C216" s="29"/>
      <c r="D216" s="30"/>
      <c r="E216" s="30"/>
      <c r="F216" s="31"/>
      <c r="G216" s="31"/>
      <c r="H216" s="30"/>
    </row>
    <row r="217" spans="2:8" x14ac:dyDescent="0.2">
      <c r="B217" s="29"/>
      <c r="C217" s="29"/>
      <c r="D217" s="30"/>
      <c r="E217" s="30"/>
      <c r="F217" s="31"/>
      <c r="G217" s="31"/>
      <c r="H217" s="30"/>
    </row>
    <row r="218" spans="2:8" x14ac:dyDescent="0.2">
      <c r="B218" s="29"/>
      <c r="C218" s="29"/>
      <c r="D218" s="30"/>
      <c r="E218" s="30"/>
      <c r="F218" s="31"/>
      <c r="G218" s="31"/>
      <c r="H218" s="30"/>
    </row>
    <row r="219" spans="2:8" x14ac:dyDescent="0.2">
      <c r="B219" s="29"/>
      <c r="C219" s="29"/>
      <c r="D219" s="30"/>
      <c r="E219" s="30"/>
      <c r="F219" s="31"/>
      <c r="G219" s="31"/>
      <c r="H219" s="30"/>
    </row>
    <row r="220" spans="2:8" x14ac:dyDescent="0.2">
      <c r="B220" s="29"/>
      <c r="C220" s="29"/>
      <c r="D220" s="30"/>
      <c r="E220" s="30"/>
      <c r="F220" s="31"/>
      <c r="G220" s="31"/>
      <c r="H220" s="30"/>
    </row>
    <row r="221" spans="2:8" x14ac:dyDescent="0.2">
      <c r="B221" s="29"/>
      <c r="C221" s="29"/>
      <c r="D221" s="30"/>
      <c r="E221" s="30"/>
      <c r="F221" s="31"/>
      <c r="G221" s="31"/>
      <c r="H221" s="30"/>
    </row>
    <row r="222" spans="2:8" x14ac:dyDescent="0.2">
      <c r="B222" s="29"/>
      <c r="C222" s="29"/>
      <c r="D222" s="30"/>
      <c r="E222" s="30"/>
      <c r="F222" s="31"/>
      <c r="G222" s="31"/>
      <c r="H222" s="30"/>
    </row>
    <row r="223" spans="2:8" x14ac:dyDescent="0.2">
      <c r="B223" s="29"/>
      <c r="C223" s="29"/>
      <c r="D223" s="30"/>
      <c r="E223" s="30"/>
      <c r="F223" s="31"/>
      <c r="G223" s="31"/>
      <c r="H223" s="30"/>
    </row>
    <row r="224" spans="2:8" x14ac:dyDescent="0.2">
      <c r="B224" s="29"/>
      <c r="C224" s="29"/>
      <c r="D224" s="30"/>
      <c r="E224" s="30"/>
      <c r="F224" s="31"/>
      <c r="G224" s="31"/>
      <c r="H224" s="30"/>
    </row>
    <row r="225" spans="2:8" x14ac:dyDescent="0.2">
      <c r="B225" s="29"/>
      <c r="C225" s="29"/>
      <c r="D225" s="30"/>
      <c r="E225" s="30"/>
      <c r="F225" s="31"/>
      <c r="G225" s="31"/>
      <c r="H225" s="30"/>
    </row>
    <row r="226" spans="2:8" x14ac:dyDescent="0.2">
      <c r="B226" s="29"/>
      <c r="C226" s="29"/>
      <c r="D226" s="30"/>
      <c r="E226" s="30"/>
      <c r="F226" s="31"/>
      <c r="G226" s="31"/>
      <c r="H226" s="30"/>
    </row>
    <row r="227" spans="2:8" x14ac:dyDescent="0.2">
      <c r="B227" s="29"/>
      <c r="C227" s="29"/>
      <c r="D227" s="30"/>
      <c r="E227" s="30"/>
      <c r="F227" s="31"/>
      <c r="G227" s="31"/>
      <c r="H227" s="30"/>
    </row>
    <row r="228" spans="2:8" x14ac:dyDescent="0.2">
      <c r="B228" s="29"/>
      <c r="C228" s="29"/>
      <c r="D228" s="30"/>
      <c r="E228" s="30"/>
      <c r="F228" s="31"/>
      <c r="G228" s="31"/>
      <c r="H228" s="30"/>
    </row>
    <row r="229" spans="2:8" x14ac:dyDescent="0.2">
      <c r="B229" s="29"/>
      <c r="C229" s="29"/>
      <c r="D229" s="30"/>
      <c r="E229" s="30"/>
      <c r="F229" s="31"/>
      <c r="G229" s="31"/>
      <c r="H229" s="30"/>
    </row>
    <row r="230" spans="2:8" x14ac:dyDescent="0.2">
      <c r="B230" s="29"/>
      <c r="C230" s="29"/>
      <c r="D230" s="30"/>
      <c r="E230" s="30"/>
      <c r="F230" s="31"/>
      <c r="G230" s="31"/>
      <c r="H230" s="30"/>
    </row>
    <row r="231" spans="2:8" x14ac:dyDescent="0.2">
      <c r="B231" s="29"/>
      <c r="C231" s="29"/>
      <c r="D231" s="30"/>
      <c r="E231" s="30"/>
      <c r="F231" s="31"/>
      <c r="G231" s="31"/>
      <c r="H231" s="30"/>
    </row>
    <row r="232" spans="2:8" x14ac:dyDescent="0.2">
      <c r="B232" s="29"/>
      <c r="C232" s="29"/>
      <c r="D232" s="30"/>
      <c r="E232" s="30"/>
      <c r="F232" s="31"/>
      <c r="G232" s="31"/>
      <c r="H232" s="30"/>
    </row>
    <row r="233" spans="2:8" x14ac:dyDescent="0.2">
      <c r="B233" s="29"/>
      <c r="C233" s="29"/>
      <c r="D233" s="30"/>
      <c r="E233" s="30"/>
      <c r="F233" s="31"/>
      <c r="G233" s="31"/>
      <c r="H233" s="30"/>
    </row>
    <row r="234" spans="2:8" x14ac:dyDescent="0.2">
      <c r="B234" s="29"/>
      <c r="C234" s="29"/>
      <c r="D234" s="30"/>
      <c r="E234" s="30"/>
      <c r="F234" s="31"/>
      <c r="G234" s="31"/>
      <c r="H234" s="30"/>
    </row>
    <row r="235" spans="2:8" x14ac:dyDescent="0.2">
      <c r="B235" s="29"/>
      <c r="C235" s="29"/>
      <c r="D235" s="30"/>
      <c r="E235" s="30"/>
      <c r="F235" s="31"/>
      <c r="G235" s="31"/>
      <c r="H235" s="30"/>
    </row>
    <row r="236" spans="2:8" x14ac:dyDescent="0.2">
      <c r="B236" s="29"/>
      <c r="C236" s="29"/>
      <c r="D236" s="30"/>
      <c r="E236" s="30"/>
      <c r="F236" s="31"/>
      <c r="G236" s="31"/>
      <c r="H236" s="30"/>
    </row>
    <row r="237" spans="2:8" x14ac:dyDescent="0.2">
      <c r="B237" s="29"/>
      <c r="C237" s="29"/>
      <c r="D237" s="30"/>
      <c r="E237" s="30"/>
      <c r="F237" s="31"/>
      <c r="G237" s="31"/>
      <c r="H237" s="30"/>
    </row>
    <row r="238" spans="2:8" x14ac:dyDescent="0.2">
      <c r="B238" s="29"/>
      <c r="C238" s="29"/>
      <c r="D238" s="30"/>
      <c r="E238" s="30"/>
      <c r="F238" s="31"/>
      <c r="G238" s="31"/>
      <c r="H238" s="30"/>
    </row>
    <row r="239" spans="2:8" x14ac:dyDescent="0.2">
      <c r="B239" s="29"/>
      <c r="C239" s="29"/>
      <c r="D239" s="30"/>
      <c r="E239" s="30"/>
      <c r="F239" s="31"/>
      <c r="G239" s="31"/>
      <c r="H239" s="30"/>
    </row>
    <row r="240" spans="2:8" x14ac:dyDescent="0.2">
      <c r="B240" s="29"/>
      <c r="C240" s="29"/>
      <c r="D240" s="30"/>
      <c r="E240" s="30"/>
      <c r="F240" s="31"/>
      <c r="G240" s="31"/>
      <c r="H240" s="30"/>
    </row>
    <row r="241" spans="2:8" x14ac:dyDescent="0.2">
      <c r="B241" s="29"/>
      <c r="C241" s="29"/>
      <c r="D241" s="30"/>
      <c r="E241" s="30"/>
      <c r="F241" s="31"/>
      <c r="G241" s="31"/>
      <c r="H241" s="30"/>
    </row>
    <row r="242" spans="2:8" x14ac:dyDescent="0.2">
      <c r="B242" s="29"/>
      <c r="C242" s="29"/>
      <c r="D242" s="30"/>
      <c r="E242" s="30"/>
      <c r="F242" s="31"/>
      <c r="G242" s="31"/>
      <c r="H242" s="30"/>
    </row>
    <row r="243" spans="2:8" x14ac:dyDescent="0.2">
      <c r="B243" s="29"/>
      <c r="C243" s="29"/>
      <c r="D243" s="30"/>
      <c r="E243" s="30"/>
      <c r="F243" s="31"/>
      <c r="G243" s="31"/>
      <c r="H243" s="30"/>
    </row>
    <row r="244" spans="2:8" x14ac:dyDescent="0.2">
      <c r="B244" s="29"/>
      <c r="C244" s="29"/>
      <c r="D244" s="30"/>
      <c r="E244" s="30"/>
      <c r="F244" s="31"/>
      <c r="G244" s="31"/>
      <c r="H244" s="30"/>
    </row>
    <row r="245" spans="2:8" x14ac:dyDescent="0.2">
      <c r="B245" s="29"/>
      <c r="C245" s="29"/>
      <c r="D245" s="30"/>
      <c r="E245" s="30"/>
      <c r="F245" s="31"/>
      <c r="G245" s="31"/>
      <c r="H245" s="30"/>
    </row>
    <row r="246" spans="2:8" x14ac:dyDescent="0.2">
      <c r="B246" s="29"/>
      <c r="C246" s="29"/>
      <c r="D246" s="30"/>
      <c r="E246" s="30"/>
      <c r="F246" s="31"/>
      <c r="G246" s="31"/>
      <c r="H246" s="30"/>
    </row>
    <row r="247" spans="2:8" x14ac:dyDescent="0.2">
      <c r="B247" s="29"/>
      <c r="C247" s="29"/>
      <c r="D247" s="30"/>
      <c r="E247" s="30"/>
      <c r="F247" s="31"/>
      <c r="G247" s="31"/>
      <c r="H247" s="30"/>
    </row>
    <row r="248" spans="2:8" x14ac:dyDescent="0.2">
      <c r="B248" s="29"/>
      <c r="C248" s="29"/>
      <c r="D248" s="30"/>
      <c r="E248" s="30"/>
      <c r="F248" s="31"/>
      <c r="G248" s="31"/>
      <c r="H248" s="30"/>
    </row>
    <row r="249" spans="2:8" x14ac:dyDescent="0.2">
      <c r="B249" s="29"/>
      <c r="C249" s="29"/>
      <c r="D249" s="30"/>
      <c r="E249" s="30"/>
      <c r="F249" s="31"/>
      <c r="G249" s="31"/>
      <c r="H249" s="30"/>
    </row>
    <row r="250" spans="2:8" x14ac:dyDescent="0.2">
      <c r="B250" s="29"/>
      <c r="C250" s="29"/>
      <c r="D250" s="30"/>
      <c r="E250" s="30"/>
      <c r="F250" s="31"/>
      <c r="G250" s="31"/>
      <c r="H250" s="30"/>
    </row>
    <row r="251" spans="2:8" x14ac:dyDescent="0.2">
      <c r="B251" s="29"/>
      <c r="C251" s="29"/>
      <c r="D251" s="30"/>
      <c r="E251" s="30"/>
      <c r="F251" s="31"/>
      <c r="G251" s="31"/>
      <c r="H251" s="30"/>
    </row>
    <row r="252" spans="2:8" x14ac:dyDescent="0.2">
      <c r="B252" s="29"/>
      <c r="C252" s="29"/>
      <c r="D252" s="30"/>
      <c r="E252" s="30"/>
      <c r="F252" s="31"/>
      <c r="G252" s="31"/>
      <c r="H252" s="30"/>
    </row>
    <row r="253" spans="2:8" x14ac:dyDescent="0.2">
      <c r="B253" s="29"/>
      <c r="C253" s="29"/>
      <c r="D253" s="30"/>
      <c r="E253" s="30"/>
      <c r="F253" s="31"/>
      <c r="G253" s="31"/>
      <c r="H253" s="30"/>
    </row>
    <row r="254" spans="2:8" x14ac:dyDescent="0.2">
      <c r="B254" s="29"/>
      <c r="C254" s="29"/>
      <c r="D254" s="30"/>
      <c r="E254" s="30"/>
      <c r="F254" s="31"/>
      <c r="G254" s="31"/>
      <c r="H254" s="30"/>
    </row>
    <row r="255" spans="2:8" x14ac:dyDescent="0.2">
      <c r="B255" s="29"/>
      <c r="C255" s="29"/>
      <c r="D255" s="30"/>
      <c r="E255" s="30"/>
      <c r="F255" s="31"/>
      <c r="G255" s="31"/>
      <c r="H255" s="30"/>
    </row>
    <row r="256" spans="2:8" x14ac:dyDescent="0.2">
      <c r="B256" s="29"/>
      <c r="C256" s="29"/>
      <c r="D256" s="30"/>
      <c r="E256" s="30"/>
      <c r="F256" s="31"/>
      <c r="G256" s="31"/>
      <c r="H256" s="30"/>
    </row>
    <row r="257" spans="2:8" x14ac:dyDescent="0.2">
      <c r="B257" s="29"/>
      <c r="C257" s="29"/>
      <c r="D257" s="30"/>
      <c r="E257" s="30"/>
      <c r="F257" s="31"/>
      <c r="G257" s="31"/>
      <c r="H257" s="30"/>
    </row>
    <row r="258" spans="2:8" x14ac:dyDescent="0.2">
      <c r="B258" s="29"/>
      <c r="C258" s="29"/>
      <c r="D258" s="30"/>
      <c r="E258" s="30"/>
      <c r="F258" s="31"/>
      <c r="G258" s="31"/>
      <c r="H258" s="30"/>
    </row>
    <row r="259" spans="2:8" x14ac:dyDescent="0.2">
      <c r="B259" s="29"/>
      <c r="C259" s="29"/>
      <c r="D259" s="30"/>
      <c r="E259" s="30"/>
      <c r="F259" s="31"/>
      <c r="G259" s="31"/>
      <c r="H259" s="30"/>
    </row>
    <row r="260" spans="2:8" x14ac:dyDescent="0.2">
      <c r="B260" s="29"/>
      <c r="C260" s="29"/>
      <c r="D260" s="30"/>
      <c r="E260" s="30"/>
      <c r="F260" s="31"/>
      <c r="G260" s="31"/>
      <c r="H260" s="30"/>
    </row>
    <row r="261" spans="2:8" x14ac:dyDescent="0.2">
      <c r="B261" s="29"/>
      <c r="C261" s="29"/>
      <c r="D261" s="30"/>
      <c r="E261" s="30"/>
      <c r="F261" s="31"/>
      <c r="G261" s="31"/>
      <c r="H261" s="30"/>
    </row>
    <row r="262" spans="2:8" x14ac:dyDescent="0.2">
      <c r="B262" s="29"/>
      <c r="C262" s="29"/>
      <c r="D262" s="30"/>
      <c r="E262" s="30"/>
      <c r="F262" s="31"/>
      <c r="G262" s="31"/>
      <c r="H262" s="30"/>
    </row>
    <row r="263" spans="2:8" x14ac:dyDescent="0.2">
      <c r="B263" s="29"/>
      <c r="C263" s="29"/>
      <c r="D263" s="30"/>
      <c r="E263" s="30"/>
      <c r="F263" s="31"/>
      <c r="G263" s="31"/>
      <c r="H263" s="30"/>
    </row>
    <row r="264" spans="2:8" x14ac:dyDescent="0.2">
      <c r="B264" s="29"/>
      <c r="C264" s="29"/>
      <c r="D264" s="30"/>
      <c r="E264" s="30"/>
      <c r="F264" s="31"/>
      <c r="G264" s="31"/>
      <c r="H264" s="30"/>
    </row>
    <row r="265" spans="2:8" x14ac:dyDescent="0.2">
      <c r="B265" s="29"/>
      <c r="C265" s="29"/>
      <c r="D265" s="30"/>
      <c r="E265" s="30"/>
      <c r="F265" s="31"/>
      <c r="G265" s="31"/>
      <c r="H265" s="30"/>
    </row>
    <row r="266" spans="2:8" x14ac:dyDescent="0.2">
      <c r="B266" s="29"/>
      <c r="C266" s="29"/>
      <c r="D266" s="30"/>
      <c r="E266" s="30"/>
      <c r="F266" s="31"/>
      <c r="G266" s="31"/>
      <c r="H266" s="30"/>
    </row>
    <row r="267" spans="2:8" x14ac:dyDescent="0.2">
      <c r="B267" s="29"/>
      <c r="C267" s="29"/>
      <c r="D267" s="30"/>
      <c r="E267" s="30"/>
      <c r="F267" s="31"/>
      <c r="G267" s="31"/>
      <c r="H267" s="30"/>
    </row>
    <row r="268" spans="2:8" x14ac:dyDescent="0.2">
      <c r="B268" s="29"/>
      <c r="C268" s="29"/>
      <c r="D268" s="30"/>
      <c r="E268" s="30"/>
      <c r="F268" s="31"/>
      <c r="G268" s="31"/>
      <c r="H268" s="30"/>
    </row>
    <row r="269" spans="2:8" x14ac:dyDescent="0.2">
      <c r="B269" s="29"/>
      <c r="C269" s="29"/>
      <c r="D269" s="30"/>
      <c r="E269" s="30"/>
      <c r="F269" s="31"/>
      <c r="G269" s="31"/>
      <c r="H269" s="30"/>
    </row>
    <row r="270" spans="2:8" x14ac:dyDescent="0.2">
      <c r="B270" s="29"/>
      <c r="C270" s="29"/>
      <c r="D270" s="30"/>
      <c r="E270" s="30"/>
      <c r="F270" s="31"/>
      <c r="G270" s="31"/>
      <c r="H270" s="30"/>
    </row>
    <row r="271" spans="2:8" x14ac:dyDescent="0.2">
      <c r="B271" s="29"/>
      <c r="C271" s="29"/>
      <c r="D271" s="30"/>
      <c r="E271" s="30"/>
      <c r="F271" s="31"/>
      <c r="G271" s="31"/>
      <c r="H271" s="30"/>
    </row>
    <row r="272" spans="2:8" x14ac:dyDescent="0.2">
      <c r="B272" s="29"/>
      <c r="C272" s="29"/>
      <c r="D272" s="30"/>
      <c r="E272" s="30"/>
      <c r="F272" s="31"/>
      <c r="G272" s="31"/>
      <c r="H272" s="30"/>
    </row>
    <row r="273" spans="2:8" x14ac:dyDescent="0.2">
      <c r="B273" s="29"/>
      <c r="C273" s="29"/>
      <c r="D273" s="30"/>
      <c r="E273" s="30"/>
      <c r="F273" s="31"/>
      <c r="G273" s="31"/>
      <c r="H273" s="30"/>
    </row>
    <row r="274" spans="2:8" x14ac:dyDescent="0.2">
      <c r="B274" s="29"/>
      <c r="C274" s="29"/>
      <c r="D274" s="30"/>
      <c r="E274" s="30"/>
      <c r="F274" s="31"/>
      <c r="G274" s="31"/>
      <c r="H274" s="30"/>
    </row>
    <row r="275" spans="2:8" x14ac:dyDescent="0.2">
      <c r="B275" s="29"/>
      <c r="C275" s="29"/>
      <c r="D275" s="30"/>
      <c r="E275" s="30"/>
      <c r="F275" s="31"/>
      <c r="G275" s="31"/>
      <c r="H275" s="30"/>
    </row>
    <row r="276" spans="2:8" x14ac:dyDescent="0.2">
      <c r="B276" s="29"/>
      <c r="C276" s="29"/>
      <c r="D276" s="30"/>
      <c r="E276" s="30"/>
      <c r="F276" s="31"/>
      <c r="G276" s="31"/>
      <c r="H276" s="30"/>
    </row>
    <row r="277" spans="2:8" x14ac:dyDescent="0.2">
      <c r="B277" s="29"/>
      <c r="C277" s="29"/>
      <c r="D277" s="30"/>
      <c r="E277" s="30"/>
      <c r="F277" s="31"/>
      <c r="G277" s="31"/>
      <c r="H277" s="30"/>
    </row>
    <row r="278" spans="2:8" x14ac:dyDescent="0.2">
      <c r="B278" s="29"/>
      <c r="C278" s="29"/>
      <c r="D278" s="30"/>
      <c r="E278" s="30"/>
      <c r="F278" s="31"/>
      <c r="G278" s="31"/>
      <c r="H278" s="30"/>
    </row>
    <row r="279" spans="2:8" x14ac:dyDescent="0.2">
      <c r="B279" s="29"/>
      <c r="C279" s="29"/>
      <c r="D279" s="30"/>
      <c r="E279" s="30"/>
      <c r="F279" s="31"/>
      <c r="G279" s="31"/>
      <c r="H279" s="30"/>
    </row>
    <row r="280" spans="2:8" x14ac:dyDescent="0.2">
      <c r="B280" s="29"/>
      <c r="C280" s="29"/>
      <c r="D280" s="30"/>
      <c r="E280" s="30"/>
      <c r="F280" s="31"/>
      <c r="G280" s="31"/>
      <c r="H280" s="30"/>
    </row>
    <row r="281" spans="2:8" x14ac:dyDescent="0.2">
      <c r="B281" s="29"/>
      <c r="C281" s="29"/>
      <c r="D281" s="30"/>
      <c r="E281" s="30"/>
      <c r="F281" s="31"/>
      <c r="G281" s="31"/>
      <c r="H281" s="30"/>
    </row>
    <row r="282" spans="2:8" x14ac:dyDescent="0.2">
      <c r="B282" s="29"/>
      <c r="C282" s="29"/>
      <c r="D282" s="30"/>
      <c r="E282" s="30"/>
      <c r="F282" s="31"/>
      <c r="G282" s="31"/>
      <c r="H282" s="30"/>
    </row>
    <row r="283" spans="2:8" x14ac:dyDescent="0.2">
      <c r="B283" s="29"/>
      <c r="C283" s="29"/>
      <c r="D283" s="30"/>
      <c r="E283" s="30"/>
      <c r="F283" s="31"/>
      <c r="G283" s="31"/>
      <c r="H283" s="30"/>
    </row>
    <row r="284" spans="2:8" x14ac:dyDescent="0.2">
      <c r="B284" s="29"/>
      <c r="C284" s="29"/>
      <c r="D284" s="30"/>
      <c r="E284" s="30"/>
      <c r="F284" s="31"/>
      <c r="G284" s="31"/>
      <c r="H284" s="30"/>
    </row>
    <row r="285" spans="2:8" x14ac:dyDescent="0.2">
      <c r="B285" s="29"/>
      <c r="C285" s="29"/>
      <c r="D285" s="30"/>
      <c r="E285" s="30"/>
      <c r="F285" s="31"/>
      <c r="G285" s="31"/>
      <c r="H285" s="30"/>
    </row>
    <row r="286" spans="2:8" x14ac:dyDescent="0.2">
      <c r="B286" s="29"/>
      <c r="C286" s="29"/>
      <c r="D286" s="30"/>
      <c r="E286" s="30"/>
      <c r="F286" s="31"/>
      <c r="G286" s="31"/>
      <c r="H286" s="30"/>
    </row>
    <row r="287" spans="2:8" x14ac:dyDescent="0.2">
      <c r="B287" s="29"/>
      <c r="C287" s="29"/>
      <c r="D287" s="30"/>
      <c r="E287" s="30"/>
      <c r="F287" s="31"/>
      <c r="G287" s="31"/>
      <c r="H287" s="30"/>
    </row>
    <row r="288" spans="2:8" x14ac:dyDescent="0.2">
      <c r="B288" s="29"/>
      <c r="C288" s="29"/>
      <c r="D288" s="30"/>
      <c r="E288" s="30"/>
      <c r="F288" s="31"/>
      <c r="G288" s="31"/>
      <c r="H288" s="30"/>
    </row>
    <row r="289" spans="2:8" x14ac:dyDescent="0.2">
      <c r="B289" s="29"/>
      <c r="C289" s="29"/>
      <c r="D289" s="30"/>
      <c r="E289" s="30"/>
      <c r="F289" s="31"/>
      <c r="G289" s="31"/>
      <c r="H289" s="30"/>
    </row>
    <row r="290" spans="2:8" x14ac:dyDescent="0.2">
      <c r="B290" s="29"/>
      <c r="C290" s="29"/>
      <c r="D290" s="30"/>
      <c r="E290" s="30"/>
      <c r="F290" s="31"/>
      <c r="G290" s="31"/>
      <c r="H290" s="30"/>
    </row>
    <row r="291" spans="2:8" x14ac:dyDescent="0.2">
      <c r="B291" s="29"/>
      <c r="C291" s="29"/>
      <c r="D291" s="30"/>
      <c r="E291" s="30"/>
      <c r="F291" s="31"/>
      <c r="G291" s="31"/>
      <c r="H291" s="30"/>
    </row>
    <row r="292" spans="2:8" x14ac:dyDescent="0.2">
      <c r="B292" s="29"/>
      <c r="C292" s="29"/>
      <c r="D292" s="30"/>
      <c r="E292" s="30"/>
      <c r="F292" s="31"/>
      <c r="G292" s="31"/>
      <c r="H292" s="30"/>
    </row>
    <row r="293" spans="2:8" x14ac:dyDescent="0.2">
      <c r="B293" s="29"/>
      <c r="C293" s="29"/>
      <c r="D293" s="30"/>
      <c r="E293" s="30"/>
      <c r="F293" s="31"/>
      <c r="G293" s="31"/>
      <c r="H293" s="30"/>
    </row>
    <row r="294" spans="2:8" x14ac:dyDescent="0.2">
      <c r="B294" s="29"/>
      <c r="C294" s="29"/>
      <c r="D294" s="30"/>
      <c r="E294" s="30"/>
      <c r="F294" s="31"/>
      <c r="G294" s="31"/>
      <c r="H294" s="30"/>
    </row>
    <row r="295" spans="2:8" x14ac:dyDescent="0.2">
      <c r="B295" s="29"/>
      <c r="C295" s="29"/>
      <c r="D295" s="30"/>
      <c r="E295" s="30"/>
      <c r="F295" s="31"/>
      <c r="G295" s="31"/>
      <c r="H295" s="30"/>
    </row>
    <row r="296" spans="2:8" x14ac:dyDescent="0.2">
      <c r="B296" s="29"/>
      <c r="C296" s="29"/>
      <c r="D296" s="30"/>
      <c r="E296" s="30"/>
      <c r="F296" s="31"/>
      <c r="G296" s="31"/>
      <c r="H296" s="30"/>
    </row>
    <row r="297" spans="2:8" x14ac:dyDescent="0.2">
      <c r="B297" s="29"/>
      <c r="C297" s="29"/>
      <c r="D297" s="30"/>
      <c r="E297" s="30"/>
      <c r="F297" s="31"/>
      <c r="G297" s="31"/>
      <c r="H297" s="30"/>
    </row>
    <row r="298" spans="2:8" x14ac:dyDescent="0.2">
      <c r="B298" s="29"/>
      <c r="C298" s="29"/>
      <c r="D298" s="30"/>
      <c r="E298" s="30"/>
      <c r="F298" s="31"/>
      <c r="G298" s="31"/>
      <c r="H298" s="30"/>
    </row>
    <row r="299" spans="2:8" x14ac:dyDescent="0.2">
      <c r="B299" s="29"/>
      <c r="C299" s="29"/>
      <c r="D299" s="30"/>
      <c r="E299" s="30"/>
      <c r="F299" s="31"/>
      <c r="G299" s="31"/>
      <c r="H299" s="30"/>
    </row>
    <row r="300" spans="2:8" x14ac:dyDescent="0.2">
      <c r="B300" s="29"/>
      <c r="C300" s="29"/>
      <c r="D300" s="30"/>
      <c r="E300" s="30"/>
      <c r="F300" s="31"/>
      <c r="G300" s="31"/>
      <c r="H300" s="30"/>
    </row>
    <row r="301" spans="2:8" x14ac:dyDescent="0.2">
      <c r="B301" s="29"/>
      <c r="C301" s="29"/>
      <c r="D301" s="30"/>
      <c r="E301" s="30"/>
      <c r="F301" s="31"/>
      <c r="G301" s="31"/>
      <c r="H301" s="30"/>
    </row>
    <row r="302" spans="2:8" x14ac:dyDescent="0.2">
      <c r="B302" s="29"/>
      <c r="C302" s="29"/>
      <c r="D302" s="30"/>
      <c r="E302" s="30"/>
      <c r="F302" s="31"/>
      <c r="G302" s="31"/>
      <c r="H302" s="30"/>
    </row>
    <row r="303" spans="2:8" x14ac:dyDescent="0.2">
      <c r="B303" s="29"/>
      <c r="C303" s="29"/>
      <c r="D303" s="30"/>
      <c r="E303" s="30"/>
      <c r="F303" s="31"/>
      <c r="G303" s="31"/>
      <c r="H303" s="30"/>
    </row>
    <row r="304" spans="2:8" x14ac:dyDescent="0.2">
      <c r="B304" s="29"/>
      <c r="C304" s="29"/>
      <c r="D304" s="30"/>
      <c r="E304" s="30"/>
      <c r="F304" s="31"/>
      <c r="G304" s="31"/>
      <c r="H304" s="30"/>
    </row>
    <row r="305" spans="2:8" x14ac:dyDescent="0.2">
      <c r="B305" s="29"/>
      <c r="C305" s="29"/>
      <c r="D305" s="30"/>
      <c r="E305" s="30"/>
      <c r="F305" s="31"/>
      <c r="G305" s="31"/>
      <c r="H305" s="30"/>
    </row>
    <row r="306" spans="2:8" x14ac:dyDescent="0.2">
      <c r="B306" s="29"/>
      <c r="C306" s="29"/>
      <c r="D306" s="30"/>
      <c r="E306" s="30"/>
      <c r="F306" s="31"/>
      <c r="G306" s="31"/>
      <c r="H306" s="30"/>
    </row>
    <row r="307" spans="2:8" x14ac:dyDescent="0.2">
      <c r="B307" s="29"/>
      <c r="C307" s="29"/>
      <c r="D307" s="30"/>
      <c r="E307" s="30"/>
      <c r="F307" s="31"/>
      <c r="G307" s="31"/>
      <c r="H307" s="30"/>
    </row>
    <row r="308" spans="2:8" x14ac:dyDescent="0.2">
      <c r="B308" s="29"/>
      <c r="C308" s="29"/>
      <c r="D308" s="30"/>
      <c r="E308" s="30"/>
      <c r="F308" s="31"/>
      <c r="G308" s="31"/>
      <c r="H308" s="30"/>
    </row>
    <row r="309" spans="2:8" x14ac:dyDescent="0.2">
      <c r="B309" s="29"/>
      <c r="C309" s="29"/>
      <c r="D309" s="30"/>
      <c r="E309" s="30"/>
      <c r="F309" s="31"/>
      <c r="G309" s="31"/>
      <c r="H309" s="30"/>
    </row>
    <row r="310" spans="2:8" x14ac:dyDescent="0.2">
      <c r="B310" s="29"/>
      <c r="C310" s="29"/>
      <c r="D310" s="30"/>
      <c r="E310" s="30"/>
      <c r="F310" s="31"/>
      <c r="G310" s="31"/>
      <c r="H310" s="30"/>
    </row>
    <row r="311" spans="2:8" x14ac:dyDescent="0.2">
      <c r="B311" s="29"/>
      <c r="C311" s="29"/>
      <c r="D311" s="30"/>
      <c r="E311" s="30"/>
      <c r="F311" s="31"/>
      <c r="G311" s="31"/>
      <c r="H311" s="30"/>
    </row>
    <row r="312" spans="2:8" x14ac:dyDescent="0.2">
      <c r="B312" s="29"/>
      <c r="C312" s="29"/>
      <c r="D312" s="30"/>
      <c r="E312" s="30"/>
      <c r="F312" s="31"/>
      <c r="G312" s="31"/>
      <c r="H312" s="30"/>
    </row>
    <row r="313" spans="2:8" x14ac:dyDescent="0.2">
      <c r="B313" s="29"/>
      <c r="C313" s="29"/>
      <c r="D313" s="30"/>
      <c r="E313" s="30"/>
      <c r="F313" s="31"/>
      <c r="G313" s="31"/>
      <c r="H313" s="30"/>
    </row>
    <row r="314" spans="2:8" x14ac:dyDescent="0.2">
      <c r="B314" s="29"/>
      <c r="C314" s="29"/>
      <c r="D314" s="30"/>
      <c r="E314" s="30"/>
      <c r="F314" s="31"/>
      <c r="G314" s="31"/>
      <c r="H314" s="30"/>
    </row>
    <row r="315" spans="2:8" x14ac:dyDescent="0.2">
      <c r="B315" s="29"/>
      <c r="C315" s="29"/>
      <c r="D315" s="30"/>
      <c r="E315" s="30"/>
      <c r="F315" s="31"/>
      <c r="G315" s="31"/>
      <c r="H315" s="30"/>
    </row>
    <row r="316" spans="2:8" x14ac:dyDescent="0.2">
      <c r="B316" s="29"/>
      <c r="C316" s="29"/>
      <c r="D316" s="30"/>
      <c r="E316" s="30"/>
      <c r="F316" s="31"/>
      <c r="G316" s="31"/>
      <c r="H316" s="30"/>
    </row>
    <row r="317" spans="2:8" x14ac:dyDescent="0.2">
      <c r="B317" s="29"/>
      <c r="C317" s="29"/>
      <c r="D317" s="30"/>
      <c r="E317" s="30"/>
      <c r="F317" s="31"/>
      <c r="G317" s="31"/>
      <c r="H317" s="30"/>
    </row>
    <row r="318" spans="2:8" x14ac:dyDescent="0.2">
      <c r="B318" s="29"/>
      <c r="C318" s="29"/>
      <c r="D318" s="30"/>
      <c r="E318" s="30"/>
      <c r="F318" s="31"/>
      <c r="G318" s="31"/>
      <c r="H318" s="30"/>
    </row>
    <row r="319" spans="2:8" x14ac:dyDescent="0.2">
      <c r="B319" s="29"/>
      <c r="C319" s="29"/>
      <c r="D319" s="30"/>
      <c r="E319" s="30"/>
      <c r="F319" s="31"/>
      <c r="G319" s="31"/>
      <c r="H319" s="30"/>
    </row>
    <row r="320" spans="2:8" x14ac:dyDescent="0.2">
      <c r="B320" s="29"/>
      <c r="C320" s="29"/>
      <c r="D320" s="30"/>
      <c r="E320" s="30"/>
      <c r="F320" s="31"/>
      <c r="G320" s="31"/>
      <c r="H320" s="30"/>
    </row>
    <row r="321" spans="2:8" x14ac:dyDescent="0.2">
      <c r="B321" s="29"/>
      <c r="C321" s="29"/>
      <c r="D321" s="30"/>
      <c r="E321" s="30"/>
      <c r="F321" s="31"/>
      <c r="G321" s="31"/>
      <c r="H321" s="30"/>
    </row>
    <row r="322" spans="2:8" x14ac:dyDescent="0.2">
      <c r="B322" s="29"/>
      <c r="C322" s="29"/>
      <c r="D322" s="30"/>
      <c r="E322" s="30"/>
      <c r="F322" s="31"/>
      <c r="G322" s="31"/>
      <c r="H322" s="30"/>
    </row>
    <row r="323" spans="2:8" x14ac:dyDescent="0.2">
      <c r="B323" s="29"/>
      <c r="C323" s="29"/>
      <c r="D323" s="30"/>
      <c r="E323" s="30"/>
      <c r="F323" s="31"/>
      <c r="G323" s="31"/>
      <c r="H323" s="30"/>
    </row>
    <row r="324" spans="2:8" x14ac:dyDescent="0.2">
      <c r="B324" s="29"/>
      <c r="C324" s="29"/>
      <c r="D324" s="30"/>
      <c r="E324" s="30"/>
      <c r="F324" s="31"/>
      <c r="G324" s="31"/>
      <c r="H324" s="30"/>
    </row>
    <row r="325" spans="2:8" x14ac:dyDescent="0.2">
      <c r="B325" s="29"/>
      <c r="C325" s="29"/>
      <c r="D325" s="30"/>
      <c r="E325" s="30"/>
      <c r="F325" s="31"/>
      <c r="G325" s="31"/>
      <c r="H325" s="30"/>
    </row>
    <row r="326" spans="2:8" x14ac:dyDescent="0.2">
      <c r="B326" s="29"/>
      <c r="C326" s="29"/>
      <c r="D326" s="30"/>
      <c r="E326" s="30"/>
      <c r="F326" s="31"/>
      <c r="G326" s="31"/>
      <c r="H326" s="30"/>
    </row>
    <row r="327" spans="2:8" x14ac:dyDescent="0.2">
      <c r="B327" s="29"/>
      <c r="C327" s="29"/>
      <c r="D327" s="30"/>
      <c r="E327" s="30"/>
      <c r="F327" s="31"/>
      <c r="G327" s="31"/>
      <c r="H327" s="30"/>
    </row>
    <row r="328" spans="2:8" x14ac:dyDescent="0.2">
      <c r="B328" s="29"/>
      <c r="C328" s="29"/>
      <c r="D328" s="30"/>
      <c r="E328" s="30"/>
      <c r="F328" s="31"/>
      <c r="G328" s="31"/>
      <c r="H328" s="30"/>
    </row>
    <row r="329" spans="2:8" x14ac:dyDescent="0.2">
      <c r="B329" s="29"/>
      <c r="C329" s="29"/>
      <c r="D329" s="30"/>
      <c r="E329" s="30"/>
      <c r="F329" s="31"/>
      <c r="G329" s="31"/>
      <c r="H329" s="30"/>
    </row>
    <row r="330" spans="2:8" x14ac:dyDescent="0.2">
      <c r="B330" s="29"/>
      <c r="C330" s="29"/>
      <c r="D330" s="30"/>
      <c r="E330" s="30"/>
      <c r="F330" s="31"/>
      <c r="G330" s="31"/>
      <c r="H330" s="30"/>
    </row>
    <row r="331" spans="2:8" x14ac:dyDescent="0.2">
      <c r="B331" s="29"/>
      <c r="C331" s="29"/>
      <c r="D331" s="30"/>
      <c r="E331" s="30"/>
      <c r="F331" s="31"/>
      <c r="G331" s="31"/>
      <c r="H331" s="30"/>
    </row>
    <row r="332" spans="2:8" x14ac:dyDescent="0.2">
      <c r="B332" s="29"/>
      <c r="C332" s="29"/>
      <c r="D332" s="30"/>
      <c r="E332" s="30"/>
      <c r="F332" s="31"/>
      <c r="G332" s="31"/>
      <c r="H332" s="30"/>
    </row>
    <row r="333" spans="2:8" x14ac:dyDescent="0.2">
      <c r="B333" s="29"/>
      <c r="C333" s="29"/>
      <c r="D333" s="30"/>
      <c r="E333" s="30"/>
      <c r="F333" s="31"/>
      <c r="G333" s="31"/>
      <c r="H333" s="30"/>
    </row>
    <row r="334" spans="2:8" x14ac:dyDescent="0.2">
      <c r="B334" s="29"/>
      <c r="C334" s="29"/>
      <c r="D334" s="30"/>
      <c r="E334" s="30"/>
      <c r="F334" s="31"/>
      <c r="G334" s="31"/>
      <c r="H334" s="30"/>
    </row>
    <row r="335" spans="2:8" x14ac:dyDescent="0.2">
      <c r="B335" s="29"/>
      <c r="C335" s="29"/>
      <c r="D335" s="30"/>
      <c r="E335" s="30"/>
      <c r="F335" s="31"/>
      <c r="G335" s="31"/>
      <c r="H335" s="30"/>
    </row>
    <row r="336" spans="2:8" x14ac:dyDescent="0.2">
      <c r="B336" s="29"/>
      <c r="C336" s="29"/>
      <c r="D336" s="30"/>
      <c r="E336" s="30"/>
      <c r="F336" s="31"/>
      <c r="G336" s="31"/>
      <c r="H336" s="30"/>
    </row>
    <row r="337" spans="2:8" x14ac:dyDescent="0.2">
      <c r="B337" s="29"/>
      <c r="C337" s="29"/>
      <c r="D337" s="30"/>
      <c r="E337" s="30"/>
      <c r="F337" s="31"/>
      <c r="G337" s="31"/>
      <c r="H337" s="30"/>
    </row>
    <row r="338" spans="2:8" x14ac:dyDescent="0.2">
      <c r="B338" s="29"/>
      <c r="C338" s="29"/>
      <c r="D338" s="30"/>
      <c r="E338" s="30"/>
      <c r="F338" s="31"/>
      <c r="G338" s="31"/>
      <c r="H338" s="30"/>
    </row>
    <row r="339" spans="2:8" x14ac:dyDescent="0.2">
      <c r="B339" s="29"/>
      <c r="C339" s="29"/>
      <c r="D339" s="30"/>
      <c r="E339" s="30"/>
      <c r="F339" s="31"/>
      <c r="G339" s="31"/>
      <c r="H339" s="30"/>
    </row>
    <row r="340" spans="2:8" x14ac:dyDescent="0.2">
      <c r="B340" s="29"/>
      <c r="C340" s="29"/>
      <c r="D340" s="30"/>
      <c r="E340" s="30"/>
      <c r="F340" s="31"/>
      <c r="G340" s="31"/>
      <c r="H340" s="30"/>
    </row>
    <row r="341" spans="2:8" x14ac:dyDescent="0.2">
      <c r="B341" s="29"/>
      <c r="C341" s="29"/>
      <c r="D341" s="30"/>
      <c r="E341" s="30"/>
      <c r="F341" s="31"/>
      <c r="G341" s="31"/>
      <c r="H341" s="30"/>
    </row>
    <row r="342" spans="2:8" x14ac:dyDescent="0.2">
      <c r="B342" s="29"/>
      <c r="C342" s="29"/>
      <c r="D342" s="30"/>
      <c r="E342" s="30"/>
      <c r="F342" s="31"/>
      <c r="G342" s="31"/>
      <c r="H342" s="30"/>
    </row>
    <row r="343" spans="2:8" x14ac:dyDescent="0.2">
      <c r="B343" s="29"/>
      <c r="C343" s="29"/>
      <c r="D343" s="30"/>
      <c r="E343" s="30"/>
      <c r="F343" s="31"/>
      <c r="G343" s="31"/>
      <c r="H343" s="30"/>
    </row>
    <row r="344" spans="2:8" x14ac:dyDescent="0.2">
      <c r="B344" s="29"/>
      <c r="C344" s="29"/>
      <c r="D344" s="30"/>
      <c r="E344" s="30"/>
      <c r="F344" s="31"/>
      <c r="G344" s="31"/>
      <c r="H344" s="30"/>
    </row>
    <row r="345" spans="2:8" x14ac:dyDescent="0.2">
      <c r="B345" s="29"/>
      <c r="C345" s="29"/>
      <c r="D345" s="30"/>
      <c r="E345" s="30"/>
      <c r="F345" s="31"/>
      <c r="G345" s="31"/>
      <c r="H345" s="30"/>
    </row>
    <row r="346" spans="2:8" x14ac:dyDescent="0.2">
      <c r="B346" s="29"/>
      <c r="C346" s="29"/>
      <c r="D346" s="30"/>
      <c r="E346" s="30"/>
      <c r="F346" s="31"/>
      <c r="G346" s="31"/>
      <c r="H346" s="30"/>
    </row>
    <row r="347" spans="2:8" x14ac:dyDescent="0.2">
      <c r="B347" s="29"/>
      <c r="C347" s="29"/>
      <c r="D347" s="30"/>
      <c r="E347" s="30"/>
      <c r="F347" s="31"/>
      <c r="G347" s="31"/>
      <c r="H347" s="30"/>
    </row>
    <row r="348" spans="2:8" x14ac:dyDescent="0.2">
      <c r="B348" s="29"/>
      <c r="C348" s="29"/>
      <c r="D348" s="30"/>
      <c r="E348" s="30"/>
      <c r="F348" s="31"/>
      <c r="G348" s="31"/>
      <c r="H348" s="30"/>
    </row>
    <row r="349" spans="2:8" x14ac:dyDescent="0.2">
      <c r="B349" s="29"/>
      <c r="C349" s="29"/>
      <c r="D349" s="30"/>
      <c r="E349" s="30"/>
      <c r="F349" s="31"/>
      <c r="G349" s="31"/>
      <c r="H349" s="30"/>
    </row>
    <row r="350" spans="2:8" x14ac:dyDescent="0.2">
      <c r="B350" s="29"/>
      <c r="C350" s="29"/>
      <c r="D350" s="30"/>
      <c r="E350" s="30"/>
      <c r="F350" s="31"/>
      <c r="G350" s="31"/>
      <c r="H350" s="30"/>
    </row>
    <row r="351" spans="2:8" x14ac:dyDescent="0.2">
      <c r="B351" s="29"/>
      <c r="C351" s="29"/>
      <c r="D351" s="30"/>
      <c r="E351" s="30"/>
      <c r="F351" s="31"/>
      <c r="G351" s="31"/>
      <c r="H351" s="30"/>
    </row>
    <row r="352" spans="2:8" x14ac:dyDescent="0.2">
      <c r="B352" s="29"/>
      <c r="C352" s="29"/>
      <c r="D352" s="30"/>
      <c r="E352" s="30"/>
      <c r="F352" s="31"/>
      <c r="G352" s="31"/>
      <c r="H352" s="30"/>
    </row>
    <row r="353" spans="2:8" x14ac:dyDescent="0.2">
      <c r="B353" s="29"/>
      <c r="C353" s="29"/>
      <c r="D353" s="30"/>
      <c r="E353" s="30"/>
      <c r="F353" s="31"/>
      <c r="G353" s="31"/>
      <c r="H353" s="30"/>
    </row>
    <row r="354" spans="2:8" x14ac:dyDescent="0.2">
      <c r="B354" s="29"/>
      <c r="C354" s="29"/>
      <c r="D354" s="30"/>
      <c r="E354" s="30"/>
      <c r="F354" s="31"/>
      <c r="G354" s="31"/>
      <c r="H354" s="30"/>
    </row>
    <row r="355" spans="2:8" x14ac:dyDescent="0.2">
      <c r="B355" s="29"/>
      <c r="C355" s="29"/>
      <c r="D355" s="30"/>
      <c r="E355" s="30"/>
      <c r="F355" s="31"/>
      <c r="G355" s="31"/>
      <c r="H355" s="30"/>
    </row>
    <row r="356" spans="2:8" x14ac:dyDescent="0.2">
      <c r="B356" s="29"/>
      <c r="C356" s="29"/>
      <c r="D356" s="30"/>
      <c r="E356" s="30"/>
      <c r="F356" s="31"/>
      <c r="G356" s="31"/>
      <c r="H356" s="30"/>
    </row>
    <row r="357" spans="2:8" x14ac:dyDescent="0.2">
      <c r="B357" s="29"/>
      <c r="C357" s="29"/>
      <c r="D357" s="30"/>
      <c r="E357" s="30"/>
      <c r="F357" s="31"/>
      <c r="G357" s="31"/>
      <c r="H357" s="30"/>
    </row>
    <row r="358" spans="2:8" x14ac:dyDescent="0.2">
      <c r="B358" s="29"/>
      <c r="C358" s="29"/>
      <c r="D358" s="30"/>
      <c r="E358" s="30"/>
      <c r="F358" s="31"/>
      <c r="G358" s="31"/>
      <c r="H358" s="30"/>
    </row>
    <row r="359" spans="2:8" x14ac:dyDescent="0.2">
      <c r="B359" s="29"/>
      <c r="C359" s="29"/>
      <c r="D359" s="30"/>
      <c r="E359" s="30"/>
      <c r="F359" s="31"/>
      <c r="G359" s="31"/>
      <c r="H359" s="30"/>
    </row>
    <row r="360" spans="2:8" x14ac:dyDescent="0.2">
      <c r="B360" s="29"/>
      <c r="C360" s="29"/>
      <c r="D360" s="30"/>
      <c r="E360" s="30"/>
      <c r="F360" s="31"/>
      <c r="G360" s="31"/>
      <c r="H360" s="30"/>
    </row>
    <row r="361" spans="2:8" x14ac:dyDescent="0.2">
      <c r="B361" s="29"/>
      <c r="C361" s="29"/>
      <c r="D361" s="30"/>
      <c r="E361" s="30"/>
      <c r="F361" s="31"/>
      <c r="G361" s="31"/>
      <c r="H361" s="30"/>
    </row>
    <row r="362" spans="2:8" x14ac:dyDescent="0.2">
      <c r="B362" s="29"/>
      <c r="C362" s="29"/>
      <c r="D362" s="30"/>
      <c r="E362" s="30"/>
      <c r="F362" s="31"/>
      <c r="G362" s="31"/>
      <c r="H362" s="30"/>
    </row>
    <row r="363" spans="2:8" x14ac:dyDescent="0.2">
      <c r="B363" s="29"/>
      <c r="C363" s="29"/>
      <c r="D363" s="30"/>
      <c r="E363" s="30"/>
      <c r="F363" s="31"/>
      <c r="G363" s="31"/>
      <c r="H363" s="30"/>
    </row>
    <row r="364" spans="2:8" x14ac:dyDescent="0.2">
      <c r="B364" s="29"/>
      <c r="C364" s="29"/>
      <c r="D364" s="30"/>
      <c r="E364" s="30"/>
      <c r="F364" s="31"/>
      <c r="G364" s="31"/>
      <c r="H364" s="30"/>
    </row>
    <row r="365" spans="2:8" x14ac:dyDescent="0.2">
      <c r="B365" s="29"/>
      <c r="C365" s="29"/>
      <c r="D365" s="30"/>
      <c r="E365" s="30"/>
      <c r="F365" s="31"/>
      <c r="G365" s="31"/>
      <c r="H365" s="30"/>
    </row>
    <row r="366" spans="2:8" x14ac:dyDescent="0.2">
      <c r="B366" s="29"/>
      <c r="C366" s="29"/>
      <c r="D366" s="30"/>
      <c r="E366" s="30"/>
      <c r="F366" s="31"/>
      <c r="G366" s="31"/>
      <c r="H366" s="30"/>
    </row>
    <row r="367" spans="2:8" x14ac:dyDescent="0.2">
      <c r="B367" s="29"/>
      <c r="C367" s="29"/>
      <c r="D367" s="30"/>
      <c r="E367" s="30"/>
      <c r="F367" s="31"/>
      <c r="G367" s="31"/>
      <c r="H367" s="30"/>
    </row>
    <row r="368" spans="2:8" x14ac:dyDescent="0.2">
      <c r="B368" s="29"/>
      <c r="C368" s="29"/>
      <c r="D368" s="30"/>
      <c r="E368" s="30"/>
      <c r="F368" s="31"/>
      <c r="G368" s="31"/>
      <c r="H368" s="30"/>
    </row>
    <row r="369" spans="2:8" x14ac:dyDescent="0.2">
      <c r="B369" s="29"/>
      <c r="C369" s="29"/>
      <c r="D369" s="30"/>
      <c r="E369" s="30"/>
      <c r="F369" s="31"/>
      <c r="G369" s="31"/>
      <c r="H369" s="30"/>
    </row>
    <row r="370" spans="2:8" x14ac:dyDescent="0.2">
      <c r="B370" s="29"/>
      <c r="C370" s="29"/>
      <c r="D370" s="30"/>
      <c r="E370" s="30"/>
      <c r="F370" s="31"/>
      <c r="G370" s="31"/>
      <c r="H370" s="30"/>
    </row>
    <row r="371" spans="2:8" x14ac:dyDescent="0.2">
      <c r="B371" s="29"/>
      <c r="C371" s="29"/>
      <c r="D371" s="30"/>
      <c r="E371" s="30"/>
      <c r="F371" s="31"/>
      <c r="G371" s="31"/>
      <c r="H371" s="30"/>
    </row>
    <row r="372" spans="2:8" x14ac:dyDescent="0.2">
      <c r="B372" s="29"/>
      <c r="C372" s="29"/>
      <c r="D372" s="30"/>
      <c r="E372" s="30"/>
      <c r="F372" s="31"/>
      <c r="G372" s="31"/>
      <c r="H372" s="30"/>
    </row>
    <row r="373" spans="2:8" x14ac:dyDescent="0.2">
      <c r="B373" s="29"/>
      <c r="C373" s="29"/>
      <c r="D373" s="30"/>
      <c r="E373" s="30"/>
      <c r="F373" s="31"/>
      <c r="G373" s="31"/>
      <c r="H373" s="30"/>
    </row>
    <row r="374" spans="2:8" x14ac:dyDescent="0.2">
      <c r="B374" s="29"/>
      <c r="C374" s="29"/>
      <c r="D374" s="30"/>
      <c r="E374" s="30"/>
      <c r="F374" s="31"/>
      <c r="G374" s="31"/>
      <c r="H374" s="30"/>
    </row>
    <row r="375" spans="2:8" x14ac:dyDescent="0.2">
      <c r="B375" s="29"/>
      <c r="C375" s="29"/>
      <c r="D375" s="30"/>
      <c r="E375" s="30"/>
      <c r="F375" s="31"/>
      <c r="G375" s="31"/>
      <c r="H375" s="30"/>
    </row>
    <row r="376" spans="2:8" x14ac:dyDescent="0.2">
      <c r="B376" s="29"/>
      <c r="C376" s="29"/>
      <c r="D376" s="30"/>
      <c r="E376" s="30"/>
      <c r="F376" s="31"/>
      <c r="G376" s="31"/>
      <c r="H376" s="30"/>
    </row>
    <row r="377" spans="2:8" x14ac:dyDescent="0.2">
      <c r="B377" s="29"/>
      <c r="C377" s="29"/>
      <c r="D377" s="30"/>
      <c r="E377" s="30"/>
      <c r="F377" s="31"/>
      <c r="G377" s="31"/>
      <c r="H377" s="30"/>
    </row>
    <row r="378" spans="2:8" x14ac:dyDescent="0.2">
      <c r="B378" s="29"/>
      <c r="C378" s="29"/>
      <c r="D378" s="30"/>
      <c r="E378" s="30"/>
      <c r="F378" s="31"/>
      <c r="G378" s="31"/>
      <c r="H378" s="30"/>
    </row>
    <row r="379" spans="2:8" x14ac:dyDescent="0.2">
      <c r="B379" s="29"/>
      <c r="C379" s="29"/>
      <c r="D379" s="30"/>
      <c r="E379" s="30"/>
      <c r="F379" s="31"/>
      <c r="G379" s="31"/>
      <c r="H379" s="30"/>
    </row>
    <row r="380" spans="2:8" x14ac:dyDescent="0.2">
      <c r="B380" s="29"/>
      <c r="C380" s="29"/>
      <c r="D380" s="30"/>
      <c r="E380" s="30"/>
      <c r="F380" s="31"/>
      <c r="G380" s="31"/>
      <c r="H380" s="30"/>
    </row>
    <row r="381" spans="2:8" x14ac:dyDescent="0.2">
      <c r="B381" s="29"/>
      <c r="C381" s="29"/>
      <c r="D381" s="30"/>
      <c r="E381" s="30"/>
      <c r="F381" s="31"/>
      <c r="G381" s="31"/>
      <c r="H381" s="30"/>
    </row>
    <row r="382" spans="2:8" x14ac:dyDescent="0.2">
      <c r="B382" s="29"/>
      <c r="C382" s="29"/>
      <c r="D382" s="30"/>
      <c r="E382" s="30"/>
      <c r="F382" s="31"/>
      <c r="G382" s="31"/>
      <c r="H382" s="30"/>
    </row>
    <row r="383" spans="2:8" x14ac:dyDescent="0.2">
      <c r="B383" s="29"/>
      <c r="C383" s="29"/>
      <c r="D383" s="30"/>
      <c r="E383" s="30"/>
      <c r="F383" s="31"/>
      <c r="G383" s="31"/>
      <c r="H383" s="30"/>
    </row>
    <row r="384" spans="2:8" x14ac:dyDescent="0.2">
      <c r="B384" s="29"/>
      <c r="C384" s="29"/>
      <c r="D384" s="30"/>
      <c r="E384" s="30"/>
      <c r="F384" s="31"/>
      <c r="G384" s="31"/>
      <c r="H384" s="30"/>
    </row>
    <row r="385" spans="2:8" x14ac:dyDescent="0.2">
      <c r="B385" s="29"/>
      <c r="C385" s="29"/>
      <c r="D385" s="30"/>
      <c r="E385" s="30"/>
      <c r="F385" s="31"/>
      <c r="G385" s="31"/>
      <c r="H385" s="30"/>
    </row>
    <row r="386" spans="2:8" x14ac:dyDescent="0.2">
      <c r="B386" s="29"/>
      <c r="C386" s="29"/>
      <c r="D386" s="30"/>
      <c r="E386" s="30"/>
      <c r="F386" s="31"/>
      <c r="G386" s="31"/>
      <c r="H386" s="30"/>
    </row>
    <row r="387" spans="2:8" x14ac:dyDescent="0.2">
      <c r="B387" s="29"/>
      <c r="C387" s="29"/>
      <c r="D387" s="30"/>
      <c r="E387" s="30"/>
      <c r="F387" s="31"/>
      <c r="G387" s="31"/>
      <c r="H387" s="30"/>
    </row>
    <row r="388" spans="2:8" x14ac:dyDescent="0.2">
      <c r="B388" s="29"/>
      <c r="C388" s="29"/>
      <c r="D388" s="30"/>
      <c r="E388" s="30"/>
      <c r="F388" s="31"/>
      <c r="G388" s="31"/>
      <c r="H388" s="30"/>
    </row>
    <row r="389" spans="2:8" x14ac:dyDescent="0.2">
      <c r="B389" s="29"/>
      <c r="C389" s="29"/>
      <c r="D389" s="30"/>
      <c r="E389" s="30"/>
      <c r="F389" s="31"/>
      <c r="G389" s="31"/>
      <c r="H389" s="30"/>
    </row>
    <row r="390" spans="2:8" x14ac:dyDescent="0.2">
      <c r="B390" s="29"/>
      <c r="C390" s="29"/>
      <c r="D390" s="30"/>
      <c r="E390" s="30"/>
      <c r="F390" s="31"/>
      <c r="G390" s="31"/>
      <c r="H390" s="30"/>
    </row>
    <row r="391" spans="2:8" x14ac:dyDescent="0.2">
      <c r="B391" s="29"/>
      <c r="C391" s="29"/>
      <c r="D391" s="30"/>
      <c r="E391" s="30"/>
      <c r="F391" s="31"/>
      <c r="G391" s="31"/>
      <c r="H391" s="30"/>
    </row>
    <row r="392" spans="2:8" x14ac:dyDescent="0.2">
      <c r="B392" s="29"/>
      <c r="C392" s="29"/>
      <c r="D392" s="30"/>
      <c r="E392" s="30"/>
      <c r="F392" s="31"/>
      <c r="G392" s="31"/>
      <c r="H392" s="30"/>
    </row>
    <row r="393" spans="2:8" x14ac:dyDescent="0.2">
      <c r="B393" s="29"/>
      <c r="C393" s="29"/>
      <c r="D393" s="30"/>
      <c r="E393" s="30"/>
      <c r="F393" s="31"/>
      <c r="G393" s="31"/>
      <c r="H393" s="30"/>
    </row>
    <row r="394" spans="2:8" x14ac:dyDescent="0.2">
      <c r="B394" s="29"/>
      <c r="C394" s="29"/>
      <c r="D394" s="30"/>
      <c r="E394" s="30"/>
      <c r="F394" s="31"/>
      <c r="G394" s="31"/>
      <c r="H394" s="30"/>
    </row>
    <row r="395" spans="2:8" x14ac:dyDescent="0.2">
      <c r="B395" s="29"/>
      <c r="C395" s="29"/>
      <c r="D395" s="30"/>
      <c r="E395" s="30"/>
      <c r="F395" s="31"/>
      <c r="G395" s="31"/>
      <c r="H395" s="30"/>
    </row>
    <row r="396" spans="2:8" x14ac:dyDescent="0.2">
      <c r="B396" s="29"/>
      <c r="C396" s="29"/>
      <c r="D396" s="30"/>
      <c r="E396" s="30"/>
      <c r="F396" s="31"/>
      <c r="G396" s="31"/>
      <c r="H396" s="30"/>
    </row>
    <row r="397" spans="2:8" x14ac:dyDescent="0.2">
      <c r="B397" s="29"/>
      <c r="C397" s="29"/>
      <c r="D397" s="30"/>
      <c r="E397" s="30"/>
      <c r="F397" s="31"/>
      <c r="G397" s="31"/>
      <c r="H397" s="30"/>
    </row>
    <row r="398" spans="2:8" x14ac:dyDescent="0.2">
      <c r="B398" s="29"/>
      <c r="C398" s="29"/>
      <c r="D398" s="30"/>
      <c r="E398" s="30"/>
      <c r="F398" s="31"/>
      <c r="G398" s="31"/>
      <c r="H398" s="30"/>
    </row>
    <row r="399" spans="2:8" x14ac:dyDescent="0.2">
      <c r="B399" s="29"/>
      <c r="C399" s="29"/>
      <c r="D399" s="30"/>
      <c r="E399" s="30"/>
      <c r="F399" s="31"/>
      <c r="G399" s="31"/>
      <c r="H399" s="30"/>
    </row>
    <row r="400" spans="2:8" x14ac:dyDescent="0.2">
      <c r="B400" s="29"/>
      <c r="C400" s="29"/>
      <c r="D400" s="30"/>
      <c r="E400" s="30"/>
      <c r="F400" s="31"/>
      <c r="G400" s="31"/>
      <c r="H400" s="30"/>
    </row>
    <row r="401" spans="2:8" x14ac:dyDescent="0.2">
      <c r="B401" s="29"/>
      <c r="C401" s="29"/>
      <c r="D401" s="30"/>
      <c r="E401" s="30"/>
      <c r="F401" s="31"/>
      <c r="G401" s="31"/>
      <c r="H401" s="30"/>
    </row>
    <row r="402" spans="2:8" x14ac:dyDescent="0.2">
      <c r="B402" s="29"/>
      <c r="C402" s="29"/>
      <c r="D402" s="30"/>
      <c r="E402" s="30"/>
      <c r="F402" s="31"/>
      <c r="G402" s="31"/>
      <c r="H402" s="30"/>
    </row>
    <row r="403" spans="2:8" x14ac:dyDescent="0.2">
      <c r="B403" s="29"/>
      <c r="C403" s="29"/>
      <c r="D403" s="30"/>
      <c r="E403" s="30"/>
      <c r="F403" s="31"/>
      <c r="G403" s="31"/>
      <c r="H403" s="30"/>
    </row>
    <row r="404" spans="2:8" x14ac:dyDescent="0.2">
      <c r="B404" s="29"/>
      <c r="C404" s="29"/>
      <c r="D404" s="30"/>
      <c r="E404" s="30"/>
      <c r="F404" s="31"/>
      <c r="G404" s="31"/>
      <c r="H404" s="30"/>
    </row>
    <row r="405" spans="2:8" x14ac:dyDescent="0.2">
      <c r="B405" s="29"/>
      <c r="C405" s="29"/>
      <c r="D405" s="30"/>
      <c r="E405" s="30"/>
      <c r="F405" s="31"/>
      <c r="G405" s="31"/>
      <c r="H405" s="30"/>
    </row>
    <row r="406" spans="2:8" x14ac:dyDescent="0.2">
      <c r="B406" s="29"/>
      <c r="C406" s="29"/>
      <c r="D406" s="30"/>
      <c r="E406" s="30"/>
      <c r="F406" s="31"/>
      <c r="G406" s="31"/>
      <c r="H406" s="30"/>
    </row>
    <row r="407" spans="2:8" x14ac:dyDescent="0.2">
      <c r="B407" s="29"/>
      <c r="C407" s="29"/>
      <c r="D407" s="30"/>
      <c r="E407" s="30"/>
      <c r="F407" s="31"/>
      <c r="G407" s="31"/>
      <c r="H407" s="30"/>
    </row>
    <row r="408" spans="2:8" x14ac:dyDescent="0.2">
      <c r="B408" s="29"/>
      <c r="C408" s="29"/>
      <c r="D408" s="30"/>
      <c r="E408" s="30"/>
      <c r="F408" s="31"/>
      <c r="G408" s="31"/>
      <c r="H408" s="30"/>
    </row>
    <row r="409" spans="2:8" x14ac:dyDescent="0.2">
      <c r="B409" s="29"/>
      <c r="C409" s="29"/>
      <c r="D409" s="30"/>
      <c r="E409" s="30"/>
      <c r="F409" s="31"/>
      <c r="G409" s="31"/>
      <c r="H409" s="30"/>
    </row>
    <row r="410" spans="2:8" x14ac:dyDescent="0.2">
      <c r="B410" s="29"/>
      <c r="C410" s="29"/>
      <c r="D410" s="30"/>
      <c r="E410" s="30"/>
      <c r="F410" s="31"/>
      <c r="G410" s="31"/>
      <c r="H410" s="30"/>
    </row>
    <row r="411" spans="2:8" x14ac:dyDescent="0.2">
      <c r="B411" s="29"/>
      <c r="C411" s="29"/>
      <c r="D411" s="30"/>
      <c r="E411" s="30"/>
      <c r="F411" s="31"/>
      <c r="G411" s="31"/>
      <c r="H411" s="30"/>
    </row>
    <row r="412" spans="2:8" x14ac:dyDescent="0.2">
      <c r="B412" s="29"/>
      <c r="C412" s="29"/>
      <c r="D412" s="30"/>
      <c r="E412" s="30"/>
      <c r="F412" s="31"/>
      <c r="G412" s="31"/>
      <c r="H412" s="30"/>
    </row>
  </sheetData>
  <mergeCells count="83">
    <mergeCell ref="B48:H49"/>
    <mergeCell ref="G77:H77"/>
    <mergeCell ref="G105:H105"/>
    <mergeCell ref="B85:H86"/>
    <mergeCell ref="B100:H100"/>
    <mergeCell ref="B97:H97"/>
    <mergeCell ref="B66:H67"/>
    <mergeCell ref="B102:F102"/>
    <mergeCell ref="G102:H102"/>
    <mergeCell ref="B103:H103"/>
    <mergeCell ref="B161:H162"/>
    <mergeCell ref="B39:H41"/>
    <mergeCell ref="B62:H63"/>
    <mergeCell ref="B93:H94"/>
    <mergeCell ref="B52:H54"/>
    <mergeCell ref="B57:H59"/>
    <mergeCell ref="B113:H114"/>
    <mergeCell ref="B117:H118"/>
    <mergeCell ref="B81:H82"/>
    <mergeCell ref="G80:H80"/>
    <mergeCell ref="G84:H84"/>
    <mergeCell ref="B147:H147"/>
    <mergeCell ref="B142:H143"/>
    <mergeCell ref="G130:H130"/>
    <mergeCell ref="G120:H120"/>
    <mergeCell ref="G125:H125"/>
    <mergeCell ref="B121:H123"/>
    <mergeCell ref="B145:F145"/>
    <mergeCell ref="G134:H134"/>
    <mergeCell ref="B13:D13"/>
    <mergeCell ref="G35:H35"/>
    <mergeCell ref="G17:H17"/>
    <mergeCell ref="G21:H21"/>
    <mergeCell ref="G25:H25"/>
    <mergeCell ref="B33:G33"/>
    <mergeCell ref="B30:G30"/>
    <mergeCell ref="G29:H29"/>
    <mergeCell ref="G32:H32"/>
    <mergeCell ref="B22:H23"/>
    <mergeCell ref="B26:H27"/>
    <mergeCell ref="G16:H16"/>
    <mergeCell ref="B18:H19"/>
    <mergeCell ref="G146:H146"/>
    <mergeCell ref="G138:H138"/>
    <mergeCell ref="G112:H112"/>
    <mergeCell ref="G99:H99"/>
    <mergeCell ref="G88:H88"/>
    <mergeCell ref="G92:H92"/>
    <mergeCell ref="G96:H96"/>
    <mergeCell ref="G141:H141"/>
    <mergeCell ref="B135:H136"/>
    <mergeCell ref="B139:H139"/>
    <mergeCell ref="G145:H145"/>
    <mergeCell ref="G116:H116"/>
    <mergeCell ref="B106:G110"/>
    <mergeCell ref="B89:H90"/>
    <mergeCell ref="B131:H132"/>
    <mergeCell ref="B126:H128"/>
    <mergeCell ref="G160:H160"/>
    <mergeCell ref="G149:H149"/>
    <mergeCell ref="B152:F152"/>
    <mergeCell ref="G153:H153"/>
    <mergeCell ref="G156:H156"/>
    <mergeCell ref="B159:F159"/>
    <mergeCell ref="B150:H150"/>
    <mergeCell ref="G152:H152"/>
    <mergeCell ref="G159:H159"/>
    <mergeCell ref="G1:H1"/>
    <mergeCell ref="B45:H45"/>
    <mergeCell ref="B74:H75"/>
    <mergeCell ref="B78:H78"/>
    <mergeCell ref="G43:H43"/>
    <mergeCell ref="B70:H71"/>
    <mergeCell ref="G69:H69"/>
    <mergeCell ref="G47:H47"/>
    <mergeCell ref="G73:H73"/>
    <mergeCell ref="G65:H65"/>
    <mergeCell ref="G61:H61"/>
    <mergeCell ref="G51:H51"/>
    <mergeCell ref="G56:H56"/>
    <mergeCell ref="G38:H38"/>
    <mergeCell ref="G44:H44"/>
    <mergeCell ref="B36:G36"/>
  </mergeCells>
  <pageMargins left="0.70866141732283472" right="0.70866141732283472" top="0.78740157480314965" bottom="0.78740157480314965" header="0.31496062992125984" footer="0.31496062992125984"/>
  <pageSetup paperSize="9" scale="65" firstPageNumber="20" orientation="portrait" useFirstPageNumber="1" r:id="rId1"/>
  <headerFooter>
    <oddFooter>&amp;L&amp;"-,Kurzíva"Zastupitelstvo Olomouckého kraje 16-12-2019
7. - Rozpočet Olomouckého kraje 2020 - návrh rozpočtu
Příloha č. 3a): Výdaje odborů&amp;R&amp;"-,Kurzíva"Strana &amp;P (Celkem 140)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228"/>
  <sheetViews>
    <sheetView showGridLines="0" view="pageBreakPreview" zoomScaleNormal="100" zoomScaleSheetLayoutView="100" workbookViewId="0">
      <selection activeCell="P23" sqref="P23"/>
    </sheetView>
  </sheetViews>
  <sheetFormatPr defaultRowHeight="14.25" x14ac:dyDescent="0.2"/>
  <cols>
    <col min="1" max="1" width="5.7109375" style="47" customWidth="1"/>
    <col min="2" max="2" width="8.5703125" style="53" customWidth="1"/>
    <col min="3" max="3" width="9.140625" style="53"/>
    <col min="4" max="4" width="58.7109375" style="47" customWidth="1"/>
    <col min="5" max="5" width="15.7109375" style="47" customWidth="1"/>
    <col min="6" max="6" width="15.7109375" style="45" customWidth="1"/>
    <col min="7" max="7" width="14.140625" style="45" customWidth="1"/>
    <col min="8" max="8" width="8.28515625" style="47" customWidth="1"/>
    <col min="9" max="10" width="10.42578125" style="46" customWidth="1"/>
    <col min="11" max="12" width="9.140625" style="47"/>
    <col min="13" max="13" width="13.28515625" style="47" customWidth="1"/>
    <col min="14" max="16384" width="9.140625" style="47"/>
  </cols>
  <sheetData>
    <row r="1" spans="2:39" ht="23.25" x14ac:dyDescent="0.35">
      <c r="B1" s="129" t="s">
        <v>148</v>
      </c>
      <c r="G1" s="465" t="s">
        <v>45</v>
      </c>
      <c r="H1" s="465"/>
    </row>
    <row r="3" spans="2:39" x14ac:dyDescent="0.2">
      <c r="B3" s="66" t="s">
        <v>1</v>
      </c>
      <c r="C3" s="66" t="s">
        <v>199</v>
      </c>
    </row>
    <row r="4" spans="2:39" x14ac:dyDescent="0.2">
      <c r="C4" s="66" t="s">
        <v>56</v>
      </c>
    </row>
    <row r="5" spans="2:39" s="50" customFormat="1" ht="15.75" thickBot="1" x14ac:dyDescent="0.3">
      <c r="B5" s="130"/>
      <c r="C5" s="131"/>
      <c r="F5" s="46"/>
      <c r="G5" s="46"/>
      <c r="H5" s="220" t="s">
        <v>6</v>
      </c>
      <c r="I5" s="46"/>
      <c r="J5" s="46"/>
    </row>
    <row r="6" spans="2:39" s="50" customFormat="1" ht="39.75" thickTop="1" thickBot="1" x14ac:dyDescent="0.25">
      <c r="B6" s="82" t="s">
        <v>2</v>
      </c>
      <c r="C6" s="83" t="s">
        <v>3</v>
      </c>
      <c r="D6" s="84" t="s">
        <v>4</v>
      </c>
      <c r="E6" s="85" t="s">
        <v>444</v>
      </c>
      <c r="F6" s="1" t="s">
        <v>721</v>
      </c>
      <c r="G6" s="85" t="s">
        <v>445</v>
      </c>
      <c r="H6" s="36" t="s">
        <v>5</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row>
    <row r="7" spans="2:39" s="91" customFormat="1" ht="12.75" thickTop="1" thickBot="1" x14ac:dyDescent="0.25">
      <c r="B7" s="86">
        <v>1</v>
      </c>
      <c r="C7" s="87">
        <v>2</v>
      </c>
      <c r="D7" s="87">
        <v>3</v>
      </c>
      <c r="E7" s="88">
        <v>4</v>
      </c>
      <c r="F7" s="88">
        <v>5</v>
      </c>
      <c r="G7" s="88">
        <v>6</v>
      </c>
      <c r="H7" s="89" t="s">
        <v>442</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row>
    <row r="8" spans="2:39" ht="15" thickTop="1" x14ac:dyDescent="0.2">
      <c r="B8" s="107">
        <v>6172</v>
      </c>
      <c r="C8" s="108">
        <v>50</v>
      </c>
      <c r="D8" s="99" t="s">
        <v>323</v>
      </c>
      <c r="E8" s="134">
        <v>336164</v>
      </c>
      <c r="F8" s="42">
        <v>343594</v>
      </c>
      <c r="G8" s="42">
        <f>SUM(G17)</f>
        <v>338272</v>
      </c>
      <c r="H8" s="44">
        <f t="shared" ref="H8:H13" si="0">G8/E8*100</f>
        <v>100.62707488011804</v>
      </c>
    </row>
    <row r="9" spans="2:39" x14ac:dyDescent="0.2">
      <c r="B9" s="107">
        <v>6172</v>
      </c>
      <c r="C9" s="108">
        <v>51</v>
      </c>
      <c r="D9" s="112" t="s">
        <v>7</v>
      </c>
      <c r="E9" s="32">
        <v>66649</v>
      </c>
      <c r="F9" s="42">
        <v>70585</v>
      </c>
      <c r="G9" s="42">
        <f>SUM(G44)</f>
        <v>74818</v>
      </c>
      <c r="H9" s="44">
        <f t="shared" si="0"/>
        <v>112.25674803823014</v>
      </c>
    </row>
    <row r="10" spans="2:39" ht="28.5" x14ac:dyDescent="0.2">
      <c r="B10" s="215">
        <v>6172</v>
      </c>
      <c r="C10" s="216">
        <v>53</v>
      </c>
      <c r="D10" s="225" t="s">
        <v>324</v>
      </c>
      <c r="E10" s="110">
        <v>160</v>
      </c>
      <c r="F10" s="61">
        <v>160</v>
      </c>
      <c r="G10" s="61">
        <f>SUM(G214)</f>
        <v>180</v>
      </c>
      <c r="H10" s="111">
        <f t="shared" si="0"/>
        <v>112.5</v>
      </c>
    </row>
    <row r="11" spans="2:39" x14ac:dyDescent="0.2">
      <c r="B11" s="107">
        <v>6172</v>
      </c>
      <c r="C11" s="108">
        <v>54</v>
      </c>
      <c r="D11" s="112" t="s">
        <v>9</v>
      </c>
      <c r="E11" s="32">
        <v>1000</v>
      </c>
      <c r="F11" s="42">
        <v>2220</v>
      </c>
      <c r="G11" s="42">
        <f>SUM(G221)</f>
        <v>2000</v>
      </c>
      <c r="H11" s="44">
        <f t="shared" si="0"/>
        <v>200</v>
      </c>
    </row>
    <row r="12" spans="2:39" ht="29.25" thickBot="1" x14ac:dyDescent="0.25">
      <c r="B12" s="215">
        <v>6330</v>
      </c>
      <c r="C12" s="216">
        <v>53</v>
      </c>
      <c r="D12" s="225" t="s">
        <v>324</v>
      </c>
      <c r="E12" s="110">
        <v>9778</v>
      </c>
      <c r="F12" s="61">
        <v>9935</v>
      </c>
      <c r="G12" s="61">
        <f>SUM(G225)</f>
        <v>9970</v>
      </c>
      <c r="H12" s="111">
        <f t="shared" si="0"/>
        <v>101.96359173655145</v>
      </c>
    </row>
    <row r="13" spans="2:39" s="117" customFormat="1" ht="16.5" thickTop="1" thickBot="1" x14ac:dyDescent="0.3">
      <c r="B13" s="432" t="s">
        <v>8</v>
      </c>
      <c r="C13" s="433"/>
      <c r="D13" s="434"/>
      <c r="E13" s="115">
        <f>SUM(E8:E12)</f>
        <v>413751</v>
      </c>
      <c r="F13" s="115">
        <f>SUM(F8:F12)</f>
        <v>426494</v>
      </c>
      <c r="G13" s="115">
        <f>SUM(G8:G12)</f>
        <v>425240</v>
      </c>
      <c r="H13" s="51">
        <f t="shared" si="0"/>
        <v>102.77679087180454</v>
      </c>
      <c r="I13" s="259"/>
      <c r="J13" s="259"/>
    </row>
    <row r="14" spans="2:39" ht="15" thickTop="1" x14ac:dyDescent="0.2">
      <c r="B14" s="63"/>
      <c r="C14" s="63"/>
      <c r="D14" s="63"/>
      <c r="E14" s="63"/>
      <c r="F14" s="63"/>
      <c r="G14" s="63"/>
      <c r="H14" s="63"/>
    </row>
    <row r="15" spans="2:39" x14ac:dyDescent="0.2">
      <c r="B15" s="48"/>
      <c r="C15" s="48"/>
      <c r="D15" s="48"/>
      <c r="E15" s="48"/>
      <c r="F15" s="48"/>
      <c r="G15" s="48"/>
      <c r="H15" s="48"/>
      <c r="J15" s="260"/>
      <c r="K15" s="48"/>
      <c r="L15" s="48"/>
      <c r="M15" s="48"/>
      <c r="N15" s="48"/>
      <c r="O15" s="48"/>
      <c r="P15" s="48"/>
    </row>
    <row r="16" spans="2:39" ht="15" x14ac:dyDescent="0.25">
      <c r="B16" s="54" t="s">
        <v>10</v>
      </c>
      <c r="M16" s="47" t="s">
        <v>229</v>
      </c>
    </row>
    <row r="17" spans="1:10" ht="17.25" customHeight="1" thickBot="1" x14ac:dyDescent="0.3">
      <c r="B17" s="55" t="s">
        <v>332</v>
      </c>
      <c r="C17" s="56"/>
      <c r="D17" s="57"/>
      <c r="E17" s="57"/>
      <c r="F17" s="58"/>
      <c r="G17" s="459">
        <f>SUM(G18,G22,G28,G31,G34,G37,Q43,G41)</f>
        <v>338272</v>
      </c>
      <c r="H17" s="459"/>
      <c r="I17" s="279"/>
      <c r="J17" s="279"/>
    </row>
    <row r="18" spans="1:10" ht="15.75" thickTop="1" x14ac:dyDescent="0.25">
      <c r="A18" s="47">
        <v>5011</v>
      </c>
      <c r="B18" s="52" t="s">
        <v>351</v>
      </c>
      <c r="G18" s="446">
        <v>250002</v>
      </c>
      <c r="H18" s="447"/>
      <c r="I18" s="279"/>
      <c r="J18" s="279"/>
    </row>
    <row r="19" spans="1:10" ht="16.5" customHeight="1" x14ac:dyDescent="0.2">
      <c r="B19" s="420" t="s">
        <v>727</v>
      </c>
      <c r="C19" s="420"/>
      <c r="D19" s="420"/>
      <c r="E19" s="420"/>
      <c r="F19" s="420"/>
      <c r="G19" s="420"/>
      <c r="H19" s="420"/>
    </row>
    <row r="20" spans="1:10" ht="13.5" customHeight="1" x14ac:dyDescent="0.2">
      <c r="B20" s="420"/>
      <c r="C20" s="420"/>
      <c r="D20" s="420"/>
      <c r="E20" s="420"/>
      <c r="F20" s="420"/>
      <c r="G20" s="420"/>
      <c r="H20" s="420"/>
    </row>
    <row r="21" spans="1:10" ht="15" customHeight="1" x14ac:dyDescent="0.25">
      <c r="B21" s="52"/>
    </row>
    <row r="22" spans="1:10" ht="15" x14ac:dyDescent="0.25">
      <c r="A22" s="47">
        <v>5021</v>
      </c>
      <c r="B22" s="52" t="s">
        <v>23</v>
      </c>
      <c r="G22" s="446">
        <v>2500</v>
      </c>
      <c r="H22" s="447"/>
    </row>
    <row r="23" spans="1:10" ht="18.75" customHeight="1" x14ac:dyDescent="0.2">
      <c r="B23" s="440" t="s">
        <v>728</v>
      </c>
      <c r="C23" s="441"/>
      <c r="D23" s="441"/>
      <c r="E23" s="441"/>
      <c r="F23" s="441"/>
      <c r="G23" s="441"/>
      <c r="H23" s="441"/>
    </row>
    <row r="24" spans="1:10" x14ac:dyDescent="0.2">
      <c r="B24" s="441"/>
      <c r="C24" s="441"/>
      <c r="D24" s="441"/>
      <c r="E24" s="441"/>
      <c r="F24" s="441"/>
      <c r="G24" s="441"/>
      <c r="H24" s="441"/>
    </row>
    <row r="25" spans="1:10" x14ac:dyDescent="0.2">
      <c r="B25" s="441"/>
      <c r="C25" s="441"/>
      <c r="D25" s="441"/>
      <c r="E25" s="441"/>
      <c r="F25" s="441"/>
      <c r="G25" s="441"/>
      <c r="H25" s="441"/>
    </row>
    <row r="26" spans="1:10" ht="11.25" customHeight="1" x14ac:dyDescent="0.2">
      <c r="B26" s="450"/>
      <c r="C26" s="450"/>
      <c r="D26" s="450"/>
      <c r="E26" s="450"/>
      <c r="F26" s="450"/>
      <c r="G26" s="450"/>
      <c r="H26" s="450"/>
    </row>
    <row r="27" spans="1:10" ht="22.5" customHeight="1" x14ac:dyDescent="0.25">
      <c r="B27" s="52"/>
    </row>
    <row r="28" spans="1:10" ht="15" x14ac:dyDescent="0.25">
      <c r="A28" s="47">
        <v>5029</v>
      </c>
      <c r="B28" s="52" t="s">
        <v>46</v>
      </c>
      <c r="G28" s="446">
        <v>80</v>
      </c>
      <c r="H28" s="447"/>
    </row>
    <row r="29" spans="1:10" ht="30.75" customHeight="1" x14ac:dyDescent="0.2">
      <c r="B29" s="440" t="s">
        <v>413</v>
      </c>
      <c r="C29" s="466"/>
      <c r="D29" s="466"/>
      <c r="E29" s="466"/>
      <c r="F29" s="466"/>
      <c r="G29" s="466"/>
      <c r="H29" s="466"/>
    </row>
    <row r="30" spans="1:10" ht="14.25" customHeight="1" x14ac:dyDescent="0.25">
      <c r="B30" s="52"/>
    </row>
    <row r="31" spans="1:10" ht="15" x14ac:dyDescent="0.25">
      <c r="A31" s="47">
        <v>5031</v>
      </c>
      <c r="B31" s="52" t="s">
        <v>25</v>
      </c>
      <c r="G31" s="446">
        <v>62064</v>
      </c>
      <c r="H31" s="447"/>
    </row>
    <row r="32" spans="1:10" ht="27.75" customHeight="1" x14ac:dyDescent="0.2">
      <c r="B32" s="440" t="s">
        <v>352</v>
      </c>
      <c r="C32" s="440"/>
      <c r="D32" s="440"/>
      <c r="E32" s="440"/>
      <c r="F32" s="440"/>
      <c r="G32" s="440"/>
      <c r="H32" s="440"/>
    </row>
    <row r="33" spans="1:8" ht="14.25" customHeight="1" x14ac:dyDescent="0.25">
      <c r="B33" s="52"/>
    </row>
    <row r="34" spans="1:8" ht="15" x14ac:dyDescent="0.25">
      <c r="A34" s="47">
        <v>5032</v>
      </c>
      <c r="B34" s="52" t="s">
        <v>47</v>
      </c>
      <c r="G34" s="446">
        <v>22524</v>
      </c>
      <c r="H34" s="447"/>
    </row>
    <row r="35" spans="1:8" ht="27" customHeight="1" x14ac:dyDescent="0.2">
      <c r="B35" s="440" t="s">
        <v>414</v>
      </c>
      <c r="C35" s="440"/>
      <c r="D35" s="440"/>
      <c r="E35" s="440"/>
      <c r="F35" s="440"/>
      <c r="G35" s="440"/>
      <c r="H35" s="440"/>
    </row>
    <row r="36" spans="1:8" ht="18" customHeight="1" x14ac:dyDescent="0.25">
      <c r="B36" s="52"/>
    </row>
    <row r="37" spans="1:8" ht="15" x14ac:dyDescent="0.25">
      <c r="A37" s="47">
        <v>5038</v>
      </c>
      <c r="B37" s="52" t="s">
        <v>48</v>
      </c>
      <c r="G37" s="446">
        <v>1052</v>
      </c>
      <c r="H37" s="447"/>
    </row>
    <row r="38" spans="1:8" x14ac:dyDescent="0.2">
      <c r="B38" s="440" t="s">
        <v>325</v>
      </c>
      <c r="C38" s="441"/>
      <c r="D38" s="441"/>
      <c r="E38" s="441"/>
      <c r="F38" s="441"/>
      <c r="G38" s="441"/>
      <c r="H38" s="441"/>
    </row>
    <row r="39" spans="1:8" x14ac:dyDescent="0.2">
      <c r="B39" s="441"/>
      <c r="C39" s="441"/>
      <c r="D39" s="441"/>
      <c r="E39" s="441"/>
      <c r="F39" s="441"/>
      <c r="G39" s="441"/>
      <c r="H39" s="441"/>
    </row>
    <row r="40" spans="1:8" ht="12.75" customHeight="1" x14ac:dyDescent="0.25">
      <c r="B40" s="52"/>
    </row>
    <row r="41" spans="1:8" ht="15" x14ac:dyDescent="0.25">
      <c r="A41" s="47">
        <v>5039</v>
      </c>
      <c r="B41" s="52" t="s">
        <v>26</v>
      </c>
      <c r="G41" s="446">
        <v>50</v>
      </c>
      <c r="H41" s="447"/>
    </row>
    <row r="42" spans="1:8" x14ac:dyDescent="0.2">
      <c r="B42" s="444" t="s">
        <v>253</v>
      </c>
      <c r="C42" s="444"/>
      <c r="D42" s="444"/>
      <c r="E42" s="444"/>
      <c r="F42" s="444"/>
      <c r="G42" s="444"/>
      <c r="H42" s="444"/>
    </row>
    <row r="43" spans="1:8" ht="15" x14ac:dyDescent="0.25">
      <c r="B43" s="52"/>
    </row>
    <row r="44" spans="1:8" ht="15.75" thickBot="1" x14ac:dyDescent="0.3">
      <c r="B44" s="55" t="s">
        <v>44</v>
      </c>
      <c r="C44" s="56"/>
      <c r="D44" s="57"/>
      <c r="E44" s="57"/>
      <c r="F44" s="58"/>
      <c r="G44" s="459">
        <f>SUM(G45,G49,G52,G56,G59,G66,G69,G77,G83,G86,G95,G98,G103,G106,G109,G118,G123,G136,G141,G158,G162,G188,G203,G205,G208,G211)</f>
        <v>74818</v>
      </c>
      <c r="H44" s="459"/>
    </row>
    <row r="45" spans="1:8" ht="15.75" thickTop="1" x14ac:dyDescent="0.25">
      <c r="A45" s="47">
        <v>5132</v>
      </c>
      <c r="B45" s="52" t="s">
        <v>77</v>
      </c>
      <c r="G45" s="446">
        <v>60</v>
      </c>
      <c r="H45" s="447"/>
    </row>
    <row r="46" spans="1:8" x14ac:dyDescent="0.2">
      <c r="B46" s="440" t="s">
        <v>353</v>
      </c>
      <c r="C46" s="441"/>
      <c r="D46" s="441"/>
      <c r="E46" s="441"/>
      <c r="F46" s="441"/>
      <c r="G46" s="441"/>
      <c r="H46" s="441"/>
    </row>
    <row r="47" spans="1:8" x14ac:dyDescent="0.2">
      <c r="B47" s="441"/>
      <c r="C47" s="441"/>
      <c r="D47" s="441"/>
      <c r="E47" s="441"/>
      <c r="F47" s="441"/>
      <c r="G47" s="441"/>
      <c r="H47" s="441"/>
    </row>
    <row r="48" spans="1:8" ht="17.25" customHeight="1" x14ac:dyDescent="0.25">
      <c r="B48" s="75"/>
      <c r="C48" s="75"/>
      <c r="D48" s="75"/>
      <c r="E48" s="75"/>
      <c r="F48" s="75"/>
      <c r="G48" s="75"/>
      <c r="H48" s="75"/>
    </row>
    <row r="49" spans="1:8" ht="15" x14ac:dyDescent="0.25">
      <c r="A49" s="47">
        <v>5133</v>
      </c>
      <c r="B49" s="52" t="s">
        <v>86</v>
      </c>
      <c r="C49" s="75"/>
      <c r="D49" s="75"/>
      <c r="E49" s="75"/>
      <c r="F49" s="75"/>
      <c r="G49" s="446">
        <v>20</v>
      </c>
      <c r="H49" s="447"/>
    </row>
    <row r="50" spans="1:8" ht="14.25" customHeight="1" x14ac:dyDescent="0.2">
      <c r="B50" s="461" t="s">
        <v>326</v>
      </c>
      <c r="C50" s="461"/>
      <c r="D50" s="461"/>
      <c r="E50" s="461"/>
      <c r="F50" s="461"/>
      <c r="G50" s="461"/>
      <c r="H50" s="461"/>
    </row>
    <row r="51" spans="1:8" ht="19.5" customHeight="1" x14ac:dyDescent="0.25">
      <c r="B51" s="52"/>
    </row>
    <row r="52" spans="1:8" ht="15" x14ac:dyDescent="0.25">
      <c r="A52" s="47">
        <v>5136</v>
      </c>
      <c r="B52" s="52" t="s">
        <v>12</v>
      </c>
      <c r="G52" s="446">
        <f>SUM(G53:H54)</f>
        <v>500</v>
      </c>
      <c r="H52" s="447"/>
    </row>
    <row r="53" spans="1:8" ht="15" x14ac:dyDescent="0.25">
      <c r="B53" s="66" t="s">
        <v>149</v>
      </c>
      <c r="G53" s="442">
        <v>350</v>
      </c>
      <c r="H53" s="443"/>
    </row>
    <row r="54" spans="1:8" ht="15" x14ac:dyDescent="0.25">
      <c r="B54" s="66" t="s">
        <v>354</v>
      </c>
      <c r="G54" s="442">
        <v>150</v>
      </c>
      <c r="H54" s="443"/>
    </row>
    <row r="55" spans="1:8" ht="15.75" customHeight="1" x14ac:dyDescent="0.25">
      <c r="B55" s="52"/>
    </row>
    <row r="56" spans="1:8" ht="15" x14ac:dyDescent="0.25">
      <c r="A56" s="47">
        <v>5137</v>
      </c>
      <c r="B56" s="52" t="s">
        <v>13</v>
      </c>
      <c r="G56" s="446">
        <v>2700</v>
      </c>
      <c r="H56" s="447"/>
    </row>
    <row r="57" spans="1:8" ht="44.25" customHeight="1" x14ac:dyDescent="0.2">
      <c r="B57" s="456" t="s">
        <v>759</v>
      </c>
      <c r="C57" s="456"/>
      <c r="D57" s="456"/>
      <c r="E57" s="456"/>
      <c r="F57" s="456"/>
      <c r="G57" s="467"/>
      <c r="H57" s="467"/>
    </row>
    <row r="58" spans="1:8" ht="18" customHeight="1" x14ac:dyDescent="0.25">
      <c r="B58" s="72"/>
      <c r="C58" s="72"/>
      <c r="D58" s="72"/>
      <c r="E58" s="72"/>
      <c r="F58" s="72"/>
      <c r="G58" s="137"/>
      <c r="H58" s="138"/>
    </row>
    <row r="59" spans="1:8" ht="15" x14ac:dyDescent="0.25">
      <c r="A59" s="47">
        <v>5139</v>
      </c>
      <c r="B59" s="52" t="s">
        <v>428</v>
      </c>
      <c r="G59" s="446">
        <f>SUM(G60:H64)</f>
        <v>2800</v>
      </c>
      <c r="H59" s="447"/>
    </row>
    <row r="60" spans="1:8" ht="15" customHeight="1" x14ac:dyDescent="0.25">
      <c r="B60" s="439" t="s">
        <v>355</v>
      </c>
      <c r="C60" s="439"/>
      <c r="D60" s="439"/>
      <c r="E60" s="439"/>
      <c r="F60" s="439"/>
      <c r="G60" s="442">
        <v>1050</v>
      </c>
      <c r="H60" s="443"/>
    </row>
    <row r="61" spans="1:8" ht="15" x14ac:dyDescent="0.25">
      <c r="B61" s="139" t="s">
        <v>436</v>
      </c>
      <c r="C61" s="139"/>
      <c r="D61" s="139"/>
      <c r="E61" s="139"/>
      <c r="F61" s="139"/>
      <c r="G61" s="442">
        <v>50</v>
      </c>
      <c r="H61" s="443"/>
    </row>
    <row r="62" spans="1:8" ht="15" x14ac:dyDescent="0.25">
      <c r="B62" s="139" t="s">
        <v>356</v>
      </c>
      <c r="C62" s="139"/>
      <c r="D62" s="139"/>
      <c r="E62" s="139"/>
      <c r="F62" s="139"/>
      <c r="G62" s="442">
        <v>700</v>
      </c>
      <c r="H62" s="443"/>
    </row>
    <row r="63" spans="1:8" ht="15" x14ac:dyDescent="0.25">
      <c r="B63" s="139" t="s">
        <v>357</v>
      </c>
      <c r="C63" s="139"/>
      <c r="D63" s="139"/>
      <c r="E63" s="139"/>
      <c r="F63" s="139"/>
      <c r="G63" s="442">
        <v>400</v>
      </c>
      <c r="H63" s="443"/>
    </row>
    <row r="64" spans="1:8" ht="15" x14ac:dyDescent="0.25">
      <c r="B64" s="139" t="s">
        <v>358</v>
      </c>
      <c r="C64" s="139"/>
      <c r="D64" s="139"/>
      <c r="E64" s="139"/>
      <c r="F64" s="139"/>
      <c r="G64" s="442">
        <v>600</v>
      </c>
      <c r="H64" s="443"/>
    </row>
    <row r="65" spans="1:8" ht="12.75" customHeight="1" x14ac:dyDescent="0.2">
      <c r="B65" s="466"/>
      <c r="C65" s="466"/>
      <c r="D65" s="466"/>
      <c r="E65" s="466"/>
      <c r="F65" s="466"/>
      <c r="G65" s="466"/>
      <c r="H65" s="466"/>
    </row>
    <row r="66" spans="1:8" ht="12.75" customHeight="1" x14ac:dyDescent="0.25">
      <c r="A66" s="47">
        <v>5142</v>
      </c>
      <c r="B66" s="462" t="s">
        <v>175</v>
      </c>
      <c r="C66" s="463"/>
      <c r="D66" s="463"/>
      <c r="E66" s="315"/>
      <c r="F66" s="308"/>
      <c r="G66" s="446">
        <v>10</v>
      </c>
      <c r="H66" s="447"/>
    </row>
    <row r="67" spans="1:8" ht="12.75" customHeight="1" x14ac:dyDescent="0.25">
      <c r="B67" s="440" t="s">
        <v>760</v>
      </c>
      <c r="C67" s="450"/>
      <c r="D67" s="450"/>
      <c r="E67" s="450"/>
      <c r="F67" s="450"/>
      <c r="G67" s="450"/>
      <c r="H67" s="450"/>
    </row>
    <row r="68" spans="1:8" ht="12.75" customHeight="1" x14ac:dyDescent="0.2">
      <c r="B68" s="310"/>
      <c r="C68" s="310"/>
      <c r="D68" s="310"/>
      <c r="E68" s="310"/>
      <c r="F68" s="310"/>
      <c r="G68" s="310"/>
      <c r="H68" s="310"/>
    </row>
    <row r="69" spans="1:8" ht="15" x14ac:dyDescent="0.25">
      <c r="A69" s="47">
        <v>5151</v>
      </c>
      <c r="B69" s="52" t="s">
        <v>27</v>
      </c>
      <c r="G69" s="446">
        <f>SUM(G71:H75)</f>
        <v>484</v>
      </c>
      <c r="H69" s="447"/>
    </row>
    <row r="70" spans="1:8" ht="14.25" customHeight="1" x14ac:dyDescent="0.25">
      <c r="B70" s="456" t="s">
        <v>468</v>
      </c>
      <c r="C70" s="456"/>
      <c r="D70" s="456"/>
      <c r="E70" s="456"/>
      <c r="F70" s="456"/>
      <c r="G70" s="73"/>
      <c r="H70" s="73"/>
    </row>
    <row r="71" spans="1:8" ht="14.25" customHeight="1" x14ac:dyDescent="0.25">
      <c r="B71" s="456"/>
      <c r="C71" s="456"/>
      <c r="D71" s="456"/>
      <c r="E71" s="456"/>
      <c r="F71" s="456"/>
      <c r="G71" s="442">
        <v>200</v>
      </c>
      <c r="H71" s="443"/>
    </row>
    <row r="72" spans="1:8" ht="30.75" customHeight="1" x14ac:dyDescent="0.25">
      <c r="B72" s="448" t="s">
        <v>254</v>
      </c>
      <c r="C72" s="448"/>
      <c r="D72" s="448"/>
      <c r="E72" s="448"/>
      <c r="F72" s="448"/>
      <c r="G72" s="442">
        <v>243</v>
      </c>
      <c r="H72" s="443"/>
    </row>
    <row r="73" spans="1:8" ht="30.75" customHeight="1" x14ac:dyDescent="0.25">
      <c r="B73" s="448" t="s">
        <v>469</v>
      </c>
      <c r="C73" s="448"/>
      <c r="D73" s="448"/>
      <c r="E73" s="448"/>
      <c r="F73" s="448"/>
      <c r="G73" s="442">
        <v>25</v>
      </c>
      <c r="H73" s="443"/>
    </row>
    <row r="74" spans="1:8" ht="31.5" customHeight="1" x14ac:dyDescent="0.25">
      <c r="B74" s="448" t="s">
        <v>470</v>
      </c>
      <c r="C74" s="448"/>
      <c r="D74" s="448"/>
      <c r="E74" s="448"/>
      <c r="F74" s="448"/>
      <c r="G74" s="442">
        <v>13</v>
      </c>
      <c r="H74" s="443"/>
    </row>
    <row r="75" spans="1:8" ht="27" customHeight="1" x14ac:dyDescent="0.25">
      <c r="B75" s="448" t="s">
        <v>471</v>
      </c>
      <c r="C75" s="448"/>
      <c r="D75" s="448"/>
      <c r="E75" s="448"/>
      <c r="F75" s="448"/>
      <c r="G75" s="442">
        <v>3</v>
      </c>
      <c r="H75" s="443"/>
    </row>
    <row r="76" spans="1:8" ht="15.75" customHeight="1" x14ac:dyDescent="0.25">
      <c r="B76" s="66"/>
      <c r="C76" s="66"/>
      <c r="D76" s="66"/>
      <c r="E76" s="66"/>
      <c r="F76" s="66"/>
      <c r="G76" s="137"/>
      <c r="H76" s="138"/>
    </row>
    <row r="77" spans="1:8" ht="15" x14ac:dyDescent="0.25">
      <c r="A77" s="47">
        <v>5152</v>
      </c>
      <c r="B77" s="52" t="s">
        <v>28</v>
      </c>
      <c r="G77" s="446">
        <f>SUM(G78:H81)</f>
        <v>3070</v>
      </c>
      <c r="H77" s="447"/>
    </row>
    <row r="78" spans="1:8" ht="28.5" customHeight="1" x14ac:dyDescent="0.25">
      <c r="B78" s="464" t="s">
        <v>729</v>
      </c>
      <c r="C78" s="464"/>
      <c r="D78" s="464"/>
      <c r="E78" s="464"/>
      <c r="F78" s="464"/>
      <c r="G78" s="442">
        <v>1400</v>
      </c>
      <c r="H78" s="443"/>
    </row>
    <row r="79" spans="1:8" ht="14.25" customHeight="1" x14ac:dyDescent="0.25">
      <c r="B79" s="456" t="s">
        <v>255</v>
      </c>
      <c r="C79" s="456"/>
      <c r="D79" s="456"/>
      <c r="E79" s="456"/>
      <c r="F79" s="456"/>
      <c r="G79" s="442">
        <v>1403</v>
      </c>
      <c r="H79" s="443"/>
    </row>
    <row r="80" spans="1:8" ht="27.75" customHeight="1" x14ac:dyDescent="0.25">
      <c r="B80" s="456" t="s">
        <v>472</v>
      </c>
      <c r="C80" s="456"/>
      <c r="D80" s="456"/>
      <c r="E80" s="456"/>
      <c r="F80" s="456"/>
      <c r="G80" s="442">
        <v>97</v>
      </c>
      <c r="H80" s="443"/>
    </row>
    <row r="81" spans="1:8" ht="27.75" customHeight="1" x14ac:dyDescent="0.25">
      <c r="B81" s="456" t="s">
        <v>730</v>
      </c>
      <c r="C81" s="456"/>
      <c r="D81" s="456"/>
      <c r="E81" s="456"/>
      <c r="F81" s="456"/>
      <c r="G81" s="442">
        <v>170</v>
      </c>
      <c r="H81" s="443"/>
    </row>
    <row r="82" spans="1:8" ht="15" x14ac:dyDescent="0.25">
      <c r="B82" s="52"/>
    </row>
    <row r="83" spans="1:8" ht="15" x14ac:dyDescent="0.25">
      <c r="A83" s="47">
        <v>5153</v>
      </c>
      <c r="B83" s="52" t="s">
        <v>256</v>
      </c>
      <c r="G83" s="446">
        <v>30</v>
      </c>
      <c r="H83" s="447"/>
    </row>
    <row r="84" spans="1:8" ht="30.75" customHeight="1" x14ac:dyDescent="0.2">
      <c r="B84" s="456" t="s">
        <v>415</v>
      </c>
      <c r="C84" s="456"/>
      <c r="D84" s="456"/>
      <c r="E84" s="456"/>
      <c r="F84" s="456"/>
      <c r="G84" s="456"/>
      <c r="H84" s="456"/>
    </row>
    <row r="85" spans="1:8" ht="11.25" customHeight="1" x14ac:dyDescent="0.25">
      <c r="B85" s="52"/>
    </row>
    <row r="86" spans="1:8" ht="15" x14ac:dyDescent="0.25">
      <c r="A86" s="47">
        <v>5154</v>
      </c>
      <c r="B86" s="52" t="s">
        <v>29</v>
      </c>
      <c r="G86" s="446">
        <f>SUM(G87:H93)</f>
        <v>3832</v>
      </c>
      <c r="H86" s="447"/>
    </row>
    <row r="87" spans="1:8" ht="29.25" customHeight="1" x14ac:dyDescent="0.25">
      <c r="B87" s="439" t="s">
        <v>473</v>
      </c>
      <c r="C87" s="439"/>
      <c r="D87" s="439"/>
      <c r="E87" s="439"/>
      <c r="F87" s="439"/>
      <c r="G87" s="442">
        <v>1800</v>
      </c>
      <c r="H87" s="443"/>
    </row>
    <row r="88" spans="1:8" ht="29.25" customHeight="1" x14ac:dyDescent="0.25">
      <c r="B88" s="439" t="s">
        <v>731</v>
      </c>
      <c r="C88" s="439"/>
      <c r="D88" s="439"/>
      <c r="E88" s="439"/>
      <c r="F88" s="439"/>
      <c r="G88" s="442">
        <v>1800</v>
      </c>
      <c r="H88" s="443"/>
    </row>
    <row r="89" spans="1:8" ht="27.75" customHeight="1" x14ac:dyDescent="0.25">
      <c r="B89" s="439" t="s">
        <v>309</v>
      </c>
      <c r="C89" s="439"/>
      <c r="D89" s="439"/>
      <c r="E89" s="439"/>
      <c r="F89" s="439"/>
      <c r="G89" s="442">
        <v>156</v>
      </c>
      <c r="H89" s="443"/>
    </row>
    <row r="90" spans="1:8" ht="29.25" customHeight="1" x14ac:dyDescent="0.25">
      <c r="B90" s="439" t="s">
        <v>257</v>
      </c>
      <c r="C90" s="439"/>
      <c r="D90" s="439"/>
      <c r="E90" s="439"/>
      <c r="F90" s="439"/>
      <c r="G90" s="442">
        <v>14</v>
      </c>
      <c r="H90" s="443"/>
    </row>
    <row r="91" spans="1:8" ht="29.25" customHeight="1" x14ac:dyDescent="0.25">
      <c r="B91" s="439" t="s">
        <v>474</v>
      </c>
      <c r="C91" s="439"/>
      <c r="D91" s="439"/>
      <c r="E91" s="439"/>
      <c r="F91" s="439"/>
      <c r="G91" s="442">
        <v>25</v>
      </c>
      <c r="H91" s="443"/>
    </row>
    <row r="92" spans="1:8" ht="30" customHeight="1" x14ac:dyDescent="0.25">
      <c r="B92" s="439" t="s">
        <v>475</v>
      </c>
      <c r="C92" s="439"/>
      <c r="D92" s="439"/>
      <c r="E92" s="439"/>
      <c r="F92" s="439"/>
      <c r="G92" s="442">
        <v>15</v>
      </c>
      <c r="H92" s="443"/>
    </row>
    <row r="93" spans="1:8" ht="29.25" customHeight="1" x14ac:dyDescent="0.25">
      <c r="B93" s="439" t="s">
        <v>322</v>
      </c>
      <c r="C93" s="439"/>
      <c r="D93" s="439"/>
      <c r="E93" s="439"/>
      <c r="F93" s="439"/>
      <c r="G93" s="442">
        <v>22</v>
      </c>
      <c r="H93" s="443"/>
    </row>
    <row r="94" spans="1:8" ht="15" x14ac:dyDescent="0.25">
      <c r="B94" s="52"/>
      <c r="G94" s="67"/>
      <c r="H94" s="68"/>
    </row>
    <row r="95" spans="1:8" ht="15" x14ac:dyDescent="0.25">
      <c r="A95" s="47">
        <v>5156</v>
      </c>
      <c r="B95" s="52" t="s">
        <v>30</v>
      </c>
      <c r="G95" s="446">
        <v>950</v>
      </c>
      <c r="H95" s="447"/>
    </row>
    <row r="96" spans="1:8" x14ac:dyDescent="0.2">
      <c r="B96" s="444" t="s">
        <v>476</v>
      </c>
      <c r="C96" s="444"/>
      <c r="D96" s="444"/>
      <c r="E96" s="444"/>
      <c r="F96" s="444"/>
      <c r="G96" s="444"/>
      <c r="H96" s="444"/>
    </row>
    <row r="97" spans="1:8" ht="15" x14ac:dyDescent="0.25">
      <c r="B97" s="52"/>
    </row>
    <row r="98" spans="1:8" ht="15" x14ac:dyDescent="0.25">
      <c r="A98" s="47">
        <v>5157</v>
      </c>
      <c r="B98" s="52" t="s">
        <v>49</v>
      </c>
      <c r="G98" s="446">
        <f>SUM(G100:H101)</f>
        <v>198</v>
      </c>
      <c r="H98" s="447"/>
    </row>
    <row r="99" spans="1:8" ht="14.25" customHeight="1" x14ac:dyDescent="0.2">
      <c r="B99" s="439" t="s">
        <v>477</v>
      </c>
      <c r="C99" s="439"/>
      <c r="D99" s="439"/>
      <c r="E99" s="439"/>
      <c r="F99" s="439"/>
      <c r="G99" s="47"/>
    </row>
    <row r="100" spans="1:8" ht="14.25" customHeight="1" x14ac:dyDescent="0.25">
      <c r="B100" s="439"/>
      <c r="C100" s="439"/>
      <c r="D100" s="439"/>
      <c r="E100" s="439"/>
      <c r="F100" s="439"/>
      <c r="G100" s="442">
        <v>173</v>
      </c>
      <c r="H100" s="443"/>
    </row>
    <row r="101" spans="1:8" ht="27.75" customHeight="1" x14ac:dyDescent="0.25">
      <c r="B101" s="439" t="s">
        <v>478</v>
      </c>
      <c r="C101" s="439"/>
      <c r="D101" s="439"/>
      <c r="E101" s="439"/>
      <c r="F101" s="439"/>
      <c r="G101" s="442">
        <v>25</v>
      </c>
      <c r="H101" s="443"/>
    </row>
    <row r="102" spans="1:8" ht="15.75" customHeight="1" x14ac:dyDescent="0.25">
      <c r="B102" s="75"/>
      <c r="C102" s="75"/>
      <c r="D102" s="75"/>
      <c r="E102" s="75"/>
      <c r="F102" s="75"/>
      <c r="G102" s="75"/>
      <c r="H102" s="75"/>
    </row>
    <row r="103" spans="1:8" ht="15" x14ac:dyDescent="0.25">
      <c r="A103" s="47">
        <v>5159</v>
      </c>
      <c r="B103" s="52" t="s">
        <v>50</v>
      </c>
      <c r="G103" s="446">
        <v>25</v>
      </c>
      <c r="H103" s="447"/>
    </row>
    <row r="104" spans="1:8" x14ac:dyDescent="0.2">
      <c r="B104" s="66" t="s">
        <v>51</v>
      </c>
    </row>
    <row r="105" spans="1:8" ht="15" customHeight="1" x14ac:dyDescent="0.25">
      <c r="B105" s="52"/>
    </row>
    <row r="106" spans="1:8" ht="15" x14ac:dyDescent="0.25">
      <c r="A106" s="47">
        <v>5161</v>
      </c>
      <c r="B106" s="52" t="s">
        <v>93</v>
      </c>
      <c r="G106" s="446">
        <v>1750</v>
      </c>
      <c r="H106" s="447"/>
    </row>
    <row r="107" spans="1:8" x14ac:dyDescent="0.2">
      <c r="B107" s="66" t="s">
        <v>258</v>
      </c>
    </row>
    <row r="108" spans="1:8" ht="12.75" customHeight="1" x14ac:dyDescent="0.25">
      <c r="B108" s="52"/>
    </row>
    <row r="109" spans="1:8" ht="15" x14ac:dyDescent="0.25">
      <c r="A109" s="47">
        <v>5162</v>
      </c>
      <c r="B109" s="28" t="s">
        <v>429</v>
      </c>
      <c r="G109" s="446">
        <f>SUM(G111:H115)</f>
        <v>3261</v>
      </c>
      <c r="H109" s="447"/>
    </row>
    <row r="110" spans="1:8" ht="15" x14ac:dyDescent="0.25">
      <c r="B110" s="448" t="s">
        <v>359</v>
      </c>
      <c r="C110" s="448"/>
      <c r="D110" s="448"/>
      <c r="E110" s="448"/>
      <c r="F110" s="448"/>
      <c r="G110" s="67"/>
      <c r="H110" s="68"/>
    </row>
    <row r="111" spans="1:8" ht="15" x14ac:dyDescent="0.25">
      <c r="B111" s="448"/>
      <c r="C111" s="448"/>
      <c r="D111" s="448"/>
      <c r="E111" s="448"/>
      <c r="F111" s="448"/>
      <c r="G111" s="442">
        <v>550</v>
      </c>
      <c r="H111" s="443"/>
    </row>
    <row r="112" spans="1:8" ht="14.25" customHeight="1" x14ac:dyDescent="0.25">
      <c r="B112" s="448" t="s">
        <v>259</v>
      </c>
      <c r="C112" s="448"/>
      <c r="D112" s="448"/>
      <c r="E112" s="448"/>
      <c r="F112" s="448"/>
      <c r="G112" s="442">
        <v>380</v>
      </c>
      <c r="H112" s="443"/>
    </row>
    <row r="113" spans="1:8" ht="14.25" customHeight="1" x14ac:dyDescent="0.25">
      <c r="B113" s="448" t="s">
        <v>479</v>
      </c>
      <c r="C113" s="448"/>
      <c r="D113" s="448"/>
      <c r="E113" s="448"/>
      <c r="F113" s="448"/>
      <c r="G113" s="442">
        <v>305</v>
      </c>
      <c r="H113" s="443"/>
    </row>
    <row r="114" spans="1:8" ht="29.25" customHeight="1" x14ac:dyDescent="0.25">
      <c r="B114" s="448" t="s">
        <v>480</v>
      </c>
      <c r="C114" s="468"/>
      <c r="D114" s="468"/>
      <c r="E114" s="468"/>
      <c r="F114" s="468"/>
      <c r="G114" s="442">
        <v>2000</v>
      </c>
      <c r="H114" s="443"/>
    </row>
    <row r="115" spans="1:8" ht="29.25" customHeight="1" x14ac:dyDescent="0.25">
      <c r="B115" s="448" t="s">
        <v>437</v>
      </c>
      <c r="C115" s="448"/>
      <c r="D115" s="448"/>
      <c r="E115" s="448"/>
      <c r="F115" s="448"/>
      <c r="G115" s="442">
        <v>26</v>
      </c>
      <c r="H115" s="443"/>
    </row>
    <row r="116" spans="1:8" ht="13.5" customHeight="1" x14ac:dyDescent="0.25">
      <c r="B116" s="52"/>
      <c r="G116" s="67"/>
      <c r="H116" s="68"/>
    </row>
    <row r="117" spans="1:8" ht="13.5" customHeight="1" x14ac:dyDescent="0.25">
      <c r="A117" s="47">
        <v>5163</v>
      </c>
      <c r="B117" s="52"/>
      <c r="G117" s="282"/>
      <c r="H117" s="283"/>
    </row>
    <row r="118" spans="1:8" ht="15" x14ac:dyDescent="0.25">
      <c r="B118" s="52" t="s">
        <v>31</v>
      </c>
      <c r="C118" s="75"/>
      <c r="D118" s="75"/>
      <c r="E118" s="75"/>
      <c r="F118" s="75"/>
      <c r="G118" s="446">
        <f>SUM(G119:H121)</f>
        <v>290</v>
      </c>
      <c r="H118" s="447"/>
    </row>
    <row r="119" spans="1:8" ht="15" x14ac:dyDescent="0.25">
      <c r="B119" s="444" t="s">
        <v>732</v>
      </c>
      <c r="C119" s="444"/>
      <c r="D119" s="444"/>
      <c r="E119" s="444"/>
      <c r="F119" s="444"/>
      <c r="G119" s="442">
        <v>10</v>
      </c>
      <c r="H119" s="443"/>
    </row>
    <row r="120" spans="1:8" ht="31.5" customHeight="1" x14ac:dyDescent="0.25">
      <c r="B120" s="448" t="s">
        <v>481</v>
      </c>
      <c r="C120" s="448"/>
      <c r="D120" s="448"/>
      <c r="E120" s="448"/>
      <c r="F120" s="448"/>
      <c r="G120" s="442">
        <v>20</v>
      </c>
      <c r="H120" s="443"/>
    </row>
    <row r="121" spans="1:8" ht="31.5" customHeight="1" x14ac:dyDescent="0.25">
      <c r="B121" s="448" t="s">
        <v>360</v>
      </c>
      <c r="C121" s="448"/>
      <c r="D121" s="448"/>
      <c r="E121" s="448"/>
      <c r="F121" s="448"/>
      <c r="G121" s="442">
        <v>260</v>
      </c>
      <c r="H121" s="443"/>
    </row>
    <row r="122" spans="1:8" ht="17.25" customHeight="1" x14ac:dyDescent="0.25">
      <c r="B122" s="52"/>
      <c r="C122" s="75"/>
      <c r="D122" s="75"/>
      <c r="E122" s="75"/>
      <c r="F122" s="75"/>
      <c r="G122" s="75"/>
      <c r="H122" s="75"/>
    </row>
    <row r="123" spans="1:8" ht="15" x14ac:dyDescent="0.25">
      <c r="A123" s="47">
        <v>5164</v>
      </c>
      <c r="B123" s="52" t="s">
        <v>42</v>
      </c>
      <c r="C123" s="75"/>
      <c r="D123" s="75"/>
      <c r="E123" s="75"/>
      <c r="F123" s="75"/>
      <c r="G123" s="446">
        <f>SUM(G124:H134)</f>
        <v>19236</v>
      </c>
      <c r="H123" s="447"/>
    </row>
    <row r="124" spans="1:8" ht="15" customHeight="1" x14ac:dyDescent="0.2">
      <c r="B124" s="449" t="s">
        <v>438</v>
      </c>
      <c r="C124" s="450"/>
      <c r="D124" s="450"/>
      <c r="E124" s="450"/>
      <c r="F124" s="450"/>
      <c r="G124" s="139"/>
      <c r="H124" s="139"/>
    </row>
    <row r="125" spans="1:8" ht="13.5" customHeight="1" x14ac:dyDescent="0.25">
      <c r="B125" s="450"/>
      <c r="C125" s="450"/>
      <c r="D125" s="450"/>
      <c r="E125" s="450"/>
      <c r="F125" s="450"/>
      <c r="G125" s="442">
        <v>17300</v>
      </c>
      <c r="H125" s="443"/>
    </row>
    <row r="126" spans="1:8" ht="27.75" customHeight="1" x14ac:dyDescent="0.25">
      <c r="B126" s="440" t="s">
        <v>260</v>
      </c>
      <c r="C126" s="441"/>
      <c r="D126" s="441"/>
      <c r="E126" s="441"/>
      <c r="F126" s="441"/>
      <c r="G126" s="442">
        <v>130</v>
      </c>
      <c r="H126" s="443"/>
    </row>
    <row r="127" spans="1:8" ht="27.75" customHeight="1" x14ac:dyDescent="0.25">
      <c r="B127" s="440" t="s">
        <v>482</v>
      </c>
      <c r="C127" s="441"/>
      <c r="D127" s="441"/>
      <c r="E127" s="441"/>
      <c r="F127" s="441"/>
      <c r="G127" s="442">
        <v>818</v>
      </c>
      <c r="H127" s="443"/>
    </row>
    <row r="128" spans="1:8" ht="15" x14ac:dyDescent="0.25">
      <c r="B128" s="139" t="s">
        <v>483</v>
      </c>
      <c r="C128" s="139"/>
      <c r="D128" s="139"/>
      <c r="E128" s="139"/>
      <c r="F128" s="139"/>
      <c r="G128" s="442">
        <v>12</v>
      </c>
      <c r="H128" s="443"/>
    </row>
    <row r="129" spans="1:8" ht="15" x14ac:dyDescent="0.25">
      <c r="B129" s="139" t="s">
        <v>484</v>
      </c>
      <c r="C129" s="139"/>
      <c r="D129" s="139"/>
      <c r="E129" s="139"/>
      <c r="F129" s="139"/>
      <c r="G129" s="442">
        <v>21</v>
      </c>
      <c r="H129" s="443"/>
    </row>
    <row r="130" spans="1:8" ht="15" x14ac:dyDescent="0.25">
      <c r="B130" s="444" t="s">
        <v>485</v>
      </c>
      <c r="C130" s="444"/>
      <c r="D130" s="444"/>
      <c r="E130" s="444"/>
      <c r="F130" s="444"/>
      <c r="G130" s="442">
        <v>100</v>
      </c>
      <c r="H130" s="443"/>
    </row>
    <row r="131" spans="1:8" ht="29.25" customHeight="1" x14ac:dyDescent="0.25">
      <c r="B131" s="439" t="s">
        <v>322</v>
      </c>
      <c r="C131" s="439"/>
      <c r="D131" s="439"/>
      <c r="E131" s="439"/>
      <c r="F131" s="439"/>
      <c r="G131" s="442">
        <v>594</v>
      </c>
      <c r="H131" s="443"/>
    </row>
    <row r="132" spans="1:8" ht="30" customHeight="1" x14ac:dyDescent="0.25">
      <c r="B132" s="439" t="s">
        <v>439</v>
      </c>
      <c r="C132" s="439"/>
      <c r="D132" s="439"/>
      <c r="E132" s="439"/>
      <c r="F132" s="439"/>
      <c r="G132" s="442">
        <v>61</v>
      </c>
      <c r="H132" s="443"/>
    </row>
    <row r="133" spans="1:8" ht="14.25" customHeight="1" x14ac:dyDescent="0.2">
      <c r="B133" s="449" t="s">
        <v>486</v>
      </c>
      <c r="C133" s="450"/>
      <c r="D133" s="450"/>
      <c r="E133" s="450"/>
      <c r="F133" s="450"/>
      <c r="G133" s="140"/>
      <c r="H133" s="140"/>
    </row>
    <row r="134" spans="1:8" ht="16.5" customHeight="1" x14ac:dyDescent="0.25">
      <c r="B134" s="450"/>
      <c r="C134" s="450"/>
      <c r="D134" s="450"/>
      <c r="E134" s="450"/>
      <c r="F134" s="450"/>
      <c r="G134" s="442">
        <v>200</v>
      </c>
      <c r="H134" s="443"/>
    </row>
    <row r="136" spans="1:8" ht="15" x14ac:dyDescent="0.25">
      <c r="A136" s="47">
        <v>5166</v>
      </c>
      <c r="B136" s="52" t="s">
        <v>14</v>
      </c>
      <c r="C136" s="75"/>
      <c r="D136" s="75"/>
      <c r="E136" s="75"/>
      <c r="F136" s="75"/>
      <c r="G136" s="446">
        <f>SUM(G138:H139)</f>
        <v>600</v>
      </c>
      <c r="H136" s="447"/>
    </row>
    <row r="137" spans="1:8" ht="14.25" customHeight="1" x14ac:dyDescent="0.2">
      <c r="B137" s="448" t="s">
        <v>361</v>
      </c>
      <c r="C137" s="448"/>
      <c r="D137" s="448"/>
      <c r="E137" s="448"/>
      <c r="F137" s="448"/>
      <c r="G137" s="241"/>
      <c r="H137" s="241"/>
    </row>
    <row r="138" spans="1:8" ht="14.25" customHeight="1" x14ac:dyDescent="0.25">
      <c r="B138" s="448"/>
      <c r="C138" s="448"/>
      <c r="D138" s="448"/>
      <c r="E138" s="448"/>
      <c r="F138" s="448"/>
      <c r="G138" s="442">
        <v>300</v>
      </c>
      <c r="H138" s="443"/>
    </row>
    <row r="139" spans="1:8" ht="18.75" customHeight="1" x14ac:dyDescent="0.25">
      <c r="B139" s="439" t="s">
        <v>362</v>
      </c>
      <c r="C139" s="439"/>
      <c r="D139" s="439"/>
      <c r="E139" s="439"/>
      <c r="F139" s="439"/>
      <c r="G139" s="442">
        <v>300</v>
      </c>
      <c r="H139" s="443"/>
    </row>
    <row r="140" spans="1:8" ht="18.75" customHeight="1" x14ac:dyDescent="0.25">
      <c r="B140" s="236"/>
      <c r="C140" s="236"/>
      <c r="D140" s="236"/>
      <c r="E140" s="236"/>
      <c r="F140" s="236"/>
      <c r="G140" s="239"/>
      <c r="H140" s="239"/>
    </row>
    <row r="141" spans="1:8" ht="15" x14ac:dyDescent="0.25">
      <c r="A141" s="47">
        <v>5167</v>
      </c>
      <c r="B141" s="52" t="s">
        <v>15</v>
      </c>
      <c r="C141" s="75"/>
      <c r="D141" s="75"/>
      <c r="E141" s="75"/>
      <c r="F141" s="75"/>
      <c r="G141" s="446">
        <f>SUM(G142,G148,G151)</f>
        <v>2600</v>
      </c>
      <c r="H141" s="447"/>
    </row>
    <row r="142" spans="1:8" ht="15" x14ac:dyDescent="0.25">
      <c r="B142" s="451" t="s">
        <v>733</v>
      </c>
      <c r="C142" s="451"/>
      <c r="D142" s="451"/>
      <c r="E142" s="451"/>
      <c r="F142" s="451"/>
      <c r="G142" s="442">
        <v>1400</v>
      </c>
      <c r="H142" s="443"/>
    </row>
    <row r="143" spans="1:8" ht="29.25" customHeight="1" x14ac:dyDescent="0.2">
      <c r="B143" s="456" t="s">
        <v>487</v>
      </c>
      <c r="C143" s="456"/>
      <c r="D143" s="456"/>
      <c r="E143" s="456"/>
      <c r="F143" s="456"/>
      <c r="G143" s="457"/>
      <c r="H143" s="457"/>
    </row>
    <row r="144" spans="1:8" ht="14.25" customHeight="1" x14ac:dyDescent="0.2">
      <c r="B144" s="456"/>
      <c r="C144" s="456"/>
      <c r="D144" s="456"/>
      <c r="E144" s="456"/>
      <c r="F144" s="456"/>
      <c r="G144" s="457"/>
      <c r="H144" s="457"/>
    </row>
    <row r="145" spans="1:10" ht="15" customHeight="1" x14ac:dyDescent="0.2">
      <c r="B145" s="456"/>
      <c r="C145" s="456"/>
      <c r="D145" s="456"/>
      <c r="E145" s="456"/>
      <c r="F145" s="456"/>
      <c r="G145" s="457"/>
      <c r="H145" s="457"/>
    </row>
    <row r="146" spans="1:10" ht="41.25" customHeight="1" x14ac:dyDescent="0.2">
      <c r="B146" s="456"/>
      <c r="C146" s="456"/>
      <c r="D146" s="456"/>
      <c r="E146" s="456"/>
      <c r="F146" s="456"/>
      <c r="G146" s="457"/>
      <c r="H146" s="457"/>
    </row>
    <row r="147" spans="1:10" ht="15" customHeight="1" x14ac:dyDescent="0.2">
      <c r="B147" s="194"/>
      <c r="C147" s="194"/>
      <c r="D147" s="194"/>
      <c r="E147" s="194"/>
      <c r="F147" s="194"/>
      <c r="G147" s="194"/>
      <c r="H147" s="194"/>
    </row>
    <row r="148" spans="1:10" s="117" customFormat="1" ht="15" x14ac:dyDescent="0.25">
      <c r="B148" s="451" t="s">
        <v>261</v>
      </c>
      <c r="C148" s="451"/>
      <c r="D148" s="451"/>
      <c r="E148" s="451"/>
      <c r="F148" s="451"/>
      <c r="G148" s="442">
        <v>300</v>
      </c>
      <c r="H148" s="443"/>
      <c r="I148" s="259"/>
      <c r="J148" s="259"/>
    </row>
    <row r="149" spans="1:10" ht="14.25" customHeight="1" x14ac:dyDescent="0.2">
      <c r="B149" s="440" t="s">
        <v>488</v>
      </c>
      <c r="C149" s="440"/>
      <c r="D149" s="440"/>
      <c r="E149" s="440"/>
      <c r="F149" s="440"/>
      <c r="G149" s="440"/>
      <c r="H149" s="440"/>
    </row>
    <row r="150" spans="1:10" ht="15" customHeight="1" x14ac:dyDescent="0.2">
      <c r="B150" s="194"/>
      <c r="C150" s="194"/>
      <c r="D150" s="194"/>
      <c r="E150" s="194"/>
      <c r="F150" s="194"/>
      <c r="G150" s="194"/>
      <c r="H150" s="194"/>
    </row>
    <row r="151" spans="1:10" s="117" customFormat="1" ht="15" x14ac:dyDescent="0.25">
      <c r="B151" s="451" t="s">
        <v>489</v>
      </c>
      <c r="C151" s="451"/>
      <c r="D151" s="451"/>
      <c r="E151" s="451"/>
      <c r="F151" s="451"/>
      <c r="G151" s="442">
        <v>900</v>
      </c>
      <c r="H151" s="443"/>
      <c r="I151" s="259"/>
      <c r="J151" s="259"/>
    </row>
    <row r="152" spans="1:10" s="117" customFormat="1" ht="26.25" customHeight="1" x14ac:dyDescent="0.25">
      <c r="B152" s="456" t="s">
        <v>490</v>
      </c>
      <c r="C152" s="456"/>
      <c r="D152" s="456"/>
      <c r="E152" s="456"/>
      <c r="F152" s="456"/>
      <c r="G152" s="456"/>
      <c r="H152" s="456"/>
      <c r="I152" s="259"/>
      <c r="J152" s="259"/>
    </row>
    <row r="153" spans="1:10" ht="15" customHeight="1" x14ac:dyDescent="0.2">
      <c r="B153" s="456"/>
      <c r="C153" s="456"/>
      <c r="D153" s="456"/>
      <c r="E153" s="456"/>
      <c r="F153" s="456"/>
      <c r="G153" s="456"/>
      <c r="H153" s="456"/>
    </row>
    <row r="154" spans="1:10" ht="15" customHeight="1" x14ac:dyDescent="0.2">
      <c r="B154" s="456"/>
      <c r="C154" s="456"/>
      <c r="D154" s="456"/>
      <c r="E154" s="456"/>
      <c r="F154" s="456"/>
      <c r="G154" s="456"/>
      <c r="H154" s="456"/>
    </row>
    <row r="155" spans="1:10" ht="15" customHeight="1" x14ac:dyDescent="0.2">
      <c r="B155" s="456"/>
      <c r="C155" s="456"/>
      <c r="D155" s="456"/>
      <c r="E155" s="456"/>
      <c r="F155" s="456"/>
      <c r="G155" s="456"/>
      <c r="H155" s="456"/>
    </row>
    <row r="156" spans="1:10" ht="15" customHeight="1" x14ac:dyDescent="0.2">
      <c r="B156" s="456"/>
      <c r="C156" s="456"/>
      <c r="D156" s="456"/>
      <c r="E156" s="456"/>
      <c r="F156" s="456"/>
      <c r="G156" s="456"/>
      <c r="H156" s="456"/>
    </row>
    <row r="157" spans="1:10" ht="12" customHeight="1" x14ac:dyDescent="0.25">
      <c r="B157" s="52"/>
      <c r="C157" s="75"/>
      <c r="D157" s="75"/>
      <c r="E157" s="75"/>
      <c r="F157" s="75"/>
      <c r="G157" s="75"/>
      <c r="H157" s="75"/>
    </row>
    <row r="158" spans="1:10" ht="15" x14ac:dyDescent="0.25">
      <c r="A158" s="47">
        <v>5168</v>
      </c>
      <c r="B158" s="52" t="s">
        <v>87</v>
      </c>
      <c r="C158" s="75"/>
      <c r="D158" s="75"/>
      <c r="E158" s="75"/>
      <c r="F158" s="75"/>
      <c r="G158" s="446">
        <f>SUM(G159:H160)</f>
        <v>30</v>
      </c>
      <c r="H158" s="447"/>
    </row>
    <row r="159" spans="1:10" ht="15" x14ac:dyDescent="0.25">
      <c r="B159" s="444" t="s">
        <v>363</v>
      </c>
      <c r="C159" s="444"/>
      <c r="D159" s="444"/>
      <c r="E159" s="444"/>
      <c r="F159" s="444"/>
      <c r="G159" s="442">
        <v>20</v>
      </c>
      <c r="H159" s="443"/>
    </row>
    <row r="160" spans="1:10" ht="14.25" customHeight="1" x14ac:dyDescent="0.25">
      <c r="B160" s="448" t="s">
        <v>761</v>
      </c>
      <c r="C160" s="448"/>
      <c r="D160" s="448"/>
      <c r="E160" s="448"/>
      <c r="F160" s="448"/>
      <c r="G160" s="442">
        <v>10</v>
      </c>
      <c r="H160" s="443"/>
    </row>
    <row r="161" spans="1:8" ht="12.75" customHeight="1" x14ac:dyDescent="0.25">
      <c r="B161" s="439"/>
      <c r="C161" s="439"/>
      <c r="D161" s="439"/>
      <c r="E161" s="439"/>
      <c r="F161" s="439"/>
      <c r="G161" s="442"/>
      <c r="H161" s="443"/>
    </row>
    <row r="162" spans="1:8" ht="15" x14ac:dyDescent="0.25">
      <c r="A162" s="47">
        <v>5169</v>
      </c>
      <c r="B162" s="52" t="s">
        <v>16</v>
      </c>
      <c r="C162" s="75"/>
      <c r="D162" s="75"/>
      <c r="E162" s="75"/>
      <c r="F162" s="75"/>
      <c r="G162" s="446">
        <f>SUM(G163:H186)</f>
        <v>18352</v>
      </c>
      <c r="H162" s="447"/>
    </row>
    <row r="163" spans="1:8" ht="29.25" customHeight="1" x14ac:dyDescent="0.25">
      <c r="B163" s="448" t="s">
        <v>364</v>
      </c>
      <c r="C163" s="448"/>
      <c r="D163" s="448"/>
      <c r="E163" s="448"/>
      <c r="F163" s="448"/>
      <c r="G163" s="442">
        <v>500</v>
      </c>
      <c r="H163" s="443"/>
    </row>
    <row r="164" spans="1:8" ht="15" customHeight="1" x14ac:dyDescent="0.25">
      <c r="B164" s="444" t="s">
        <v>491</v>
      </c>
      <c r="C164" s="444"/>
      <c r="D164" s="444"/>
      <c r="E164" s="444"/>
      <c r="F164" s="444"/>
      <c r="G164" s="442">
        <v>2840</v>
      </c>
      <c r="H164" s="443"/>
    </row>
    <row r="165" spans="1:8" ht="15" customHeight="1" x14ac:dyDescent="0.25">
      <c r="B165" s="444" t="s">
        <v>762</v>
      </c>
      <c r="C165" s="444"/>
      <c r="D165" s="444"/>
      <c r="E165" s="444"/>
      <c r="F165" s="444"/>
      <c r="G165" s="442">
        <v>515</v>
      </c>
      <c r="H165" s="443"/>
    </row>
    <row r="166" spans="1:8" ht="29.25" customHeight="1" x14ac:dyDescent="0.25">
      <c r="B166" s="439" t="s">
        <v>492</v>
      </c>
      <c r="C166" s="439"/>
      <c r="D166" s="439"/>
      <c r="E166" s="439"/>
      <c r="F166" s="439"/>
      <c r="G166" s="442">
        <v>1885</v>
      </c>
      <c r="H166" s="443"/>
    </row>
    <row r="167" spans="1:8" ht="30" customHeight="1" x14ac:dyDescent="0.25">
      <c r="B167" s="439" t="s">
        <v>493</v>
      </c>
      <c r="C167" s="439"/>
      <c r="D167" s="439"/>
      <c r="E167" s="439"/>
      <c r="F167" s="439"/>
      <c r="G167" s="442">
        <v>225</v>
      </c>
      <c r="H167" s="443"/>
    </row>
    <row r="168" spans="1:8" ht="28.5" customHeight="1" x14ac:dyDescent="0.25">
      <c r="B168" s="439" t="s">
        <v>494</v>
      </c>
      <c r="C168" s="439"/>
      <c r="D168" s="439"/>
      <c r="E168" s="439"/>
      <c r="F168" s="439"/>
      <c r="G168" s="442">
        <v>1650</v>
      </c>
      <c r="H168" s="443"/>
    </row>
    <row r="169" spans="1:8" ht="14.25" customHeight="1" x14ac:dyDescent="0.25">
      <c r="B169" s="439" t="s">
        <v>495</v>
      </c>
      <c r="C169" s="439"/>
      <c r="D169" s="439"/>
      <c r="E169" s="439"/>
      <c r="F169" s="439"/>
      <c r="G169" s="442">
        <v>4200</v>
      </c>
      <c r="H169" s="443"/>
    </row>
    <row r="170" spans="1:8" ht="30" customHeight="1" x14ac:dyDescent="0.25">
      <c r="B170" s="439" t="s">
        <v>496</v>
      </c>
      <c r="C170" s="439"/>
      <c r="D170" s="439"/>
      <c r="E170" s="439"/>
      <c r="F170" s="439"/>
      <c r="G170" s="442">
        <v>1200</v>
      </c>
      <c r="H170" s="443"/>
    </row>
    <row r="171" spans="1:8" ht="28.5" customHeight="1" x14ac:dyDescent="0.25">
      <c r="B171" s="439" t="s">
        <v>497</v>
      </c>
      <c r="C171" s="439"/>
      <c r="D171" s="439"/>
      <c r="E171" s="439"/>
      <c r="F171" s="439"/>
      <c r="G171" s="442">
        <v>720</v>
      </c>
      <c r="H171" s="443"/>
    </row>
    <row r="172" spans="1:8" ht="29.25" customHeight="1" x14ac:dyDescent="0.25">
      <c r="B172" s="439" t="s">
        <v>498</v>
      </c>
      <c r="C172" s="439"/>
      <c r="D172" s="439"/>
      <c r="E172" s="439"/>
      <c r="F172" s="439"/>
      <c r="G172" s="442">
        <v>1</v>
      </c>
      <c r="H172" s="443"/>
    </row>
    <row r="173" spans="1:8" ht="15" x14ac:dyDescent="0.25">
      <c r="B173" s="444" t="s">
        <v>499</v>
      </c>
      <c r="C173" s="444"/>
      <c r="D173" s="444"/>
      <c r="E173" s="444"/>
      <c r="F173" s="444"/>
      <c r="G173" s="442">
        <v>1300</v>
      </c>
      <c r="H173" s="443"/>
    </row>
    <row r="174" spans="1:8" ht="29.25" customHeight="1" x14ac:dyDescent="0.25">
      <c r="B174" s="445" t="s">
        <v>500</v>
      </c>
      <c r="C174" s="445"/>
      <c r="D174" s="445"/>
      <c r="E174" s="445"/>
      <c r="F174" s="445"/>
      <c r="G174" s="442">
        <v>146</v>
      </c>
      <c r="H174" s="443"/>
    </row>
    <row r="175" spans="1:8" ht="15" x14ac:dyDescent="0.25">
      <c r="B175" s="444" t="s">
        <v>501</v>
      </c>
      <c r="C175" s="444"/>
      <c r="D175" s="444"/>
      <c r="E175" s="444"/>
      <c r="F175" s="444"/>
      <c r="G175" s="442">
        <v>120</v>
      </c>
      <c r="H175" s="443"/>
    </row>
    <row r="176" spans="1:8" ht="14.25" customHeight="1" x14ac:dyDescent="0.25">
      <c r="B176" s="439" t="s">
        <v>502</v>
      </c>
      <c r="C176" s="439"/>
      <c r="D176" s="439"/>
      <c r="E176" s="439"/>
      <c r="F176" s="439"/>
      <c r="G176" s="442">
        <v>175</v>
      </c>
      <c r="H176" s="443"/>
    </row>
    <row r="177" spans="1:10" ht="16.5" customHeight="1" x14ac:dyDescent="0.25">
      <c r="B177" s="444" t="s">
        <v>503</v>
      </c>
      <c r="C177" s="444"/>
      <c r="D177" s="444"/>
      <c r="E177" s="444"/>
      <c r="F177" s="444"/>
      <c r="G177" s="442">
        <v>110</v>
      </c>
      <c r="H177" s="443"/>
    </row>
    <row r="178" spans="1:10" ht="29.25" customHeight="1" x14ac:dyDescent="0.25">
      <c r="B178" s="439" t="s">
        <v>504</v>
      </c>
      <c r="C178" s="439"/>
      <c r="D178" s="439"/>
      <c r="E178" s="439"/>
      <c r="F178" s="439"/>
      <c r="G178" s="442">
        <v>160</v>
      </c>
      <c r="H178" s="443"/>
    </row>
    <row r="179" spans="1:10" x14ac:dyDescent="0.2">
      <c r="B179" s="440" t="s">
        <v>505</v>
      </c>
      <c r="C179" s="441"/>
      <c r="D179" s="441"/>
      <c r="E179" s="441"/>
      <c r="F179" s="441"/>
      <c r="G179" s="141"/>
      <c r="H179" s="141"/>
    </row>
    <row r="180" spans="1:10" ht="15" x14ac:dyDescent="0.25">
      <c r="B180" s="441"/>
      <c r="C180" s="441"/>
      <c r="D180" s="441"/>
      <c r="E180" s="441"/>
      <c r="F180" s="441"/>
      <c r="G180" s="442">
        <v>180</v>
      </c>
      <c r="H180" s="443"/>
    </row>
    <row r="181" spans="1:10" ht="30.75" customHeight="1" x14ac:dyDescent="0.25">
      <c r="B181" s="439" t="s">
        <v>506</v>
      </c>
      <c r="C181" s="439"/>
      <c r="D181" s="439"/>
      <c r="E181" s="439"/>
      <c r="F181" s="439"/>
      <c r="G181" s="442">
        <v>72</v>
      </c>
      <c r="H181" s="443"/>
    </row>
    <row r="182" spans="1:10" ht="15" x14ac:dyDescent="0.25">
      <c r="B182" s="444" t="s">
        <v>507</v>
      </c>
      <c r="C182" s="444"/>
      <c r="D182" s="444"/>
      <c r="E182" s="444"/>
      <c r="F182" s="444"/>
      <c r="G182" s="442">
        <v>120</v>
      </c>
      <c r="H182" s="443"/>
    </row>
    <row r="183" spans="1:10" s="30" customFormat="1" ht="29.25" customHeight="1" x14ac:dyDescent="0.25">
      <c r="B183" s="445" t="s">
        <v>508</v>
      </c>
      <c r="C183" s="445"/>
      <c r="D183" s="445"/>
      <c r="E183" s="445"/>
      <c r="F183" s="445"/>
      <c r="G183" s="454">
        <v>11</v>
      </c>
      <c r="H183" s="455"/>
      <c r="I183" s="81"/>
      <c r="J183" s="81"/>
    </row>
    <row r="184" spans="1:10" s="30" customFormat="1" ht="15" customHeight="1" x14ac:dyDescent="0.25">
      <c r="B184" s="452" t="s">
        <v>509</v>
      </c>
      <c r="C184" s="452"/>
      <c r="D184" s="452"/>
      <c r="E184" s="452"/>
      <c r="F184" s="452"/>
      <c r="G184" s="454">
        <v>22</v>
      </c>
      <c r="H184" s="455"/>
      <c r="I184" s="81"/>
      <c r="J184" s="81"/>
    </row>
    <row r="185" spans="1:10" s="30" customFormat="1" ht="30.75" customHeight="1" x14ac:dyDescent="0.25">
      <c r="B185" s="445" t="s">
        <v>510</v>
      </c>
      <c r="C185" s="445"/>
      <c r="D185" s="445"/>
      <c r="E185" s="445"/>
      <c r="F185" s="445"/>
      <c r="G185" s="454">
        <v>700</v>
      </c>
      <c r="H185" s="455"/>
      <c r="I185" s="81"/>
      <c r="J185" s="81"/>
    </row>
    <row r="186" spans="1:10" s="30" customFormat="1" ht="44.25" customHeight="1" x14ac:dyDescent="0.25">
      <c r="B186" s="445" t="s">
        <v>511</v>
      </c>
      <c r="C186" s="445"/>
      <c r="D186" s="445"/>
      <c r="E186" s="445"/>
      <c r="F186" s="445"/>
      <c r="G186" s="454">
        <v>1500</v>
      </c>
      <c r="H186" s="455"/>
      <c r="I186" s="81"/>
      <c r="J186" s="81"/>
    </row>
    <row r="187" spans="1:10" s="30" customFormat="1" ht="19.5" customHeight="1" x14ac:dyDescent="0.25">
      <c r="B187" s="28"/>
      <c r="C187" s="188"/>
      <c r="D187" s="188"/>
      <c r="E187" s="188"/>
      <c r="F187" s="188"/>
      <c r="G187" s="188"/>
      <c r="H187" s="188"/>
      <c r="I187" s="81"/>
      <c r="J187" s="81"/>
    </row>
    <row r="188" spans="1:10" s="30" customFormat="1" ht="15" x14ac:dyDescent="0.25">
      <c r="A188" s="30">
        <v>5171</v>
      </c>
      <c r="B188" s="28" t="s">
        <v>17</v>
      </c>
      <c r="C188" s="188"/>
      <c r="D188" s="188"/>
      <c r="E188" s="188"/>
      <c r="F188" s="188"/>
      <c r="G188" s="423">
        <f>SUM(G189:H201)</f>
        <v>9370</v>
      </c>
      <c r="H188" s="458"/>
      <c r="I188" s="81"/>
      <c r="J188" s="81"/>
    </row>
    <row r="189" spans="1:10" s="30" customFormat="1" ht="42" customHeight="1" x14ac:dyDescent="0.2">
      <c r="B189" s="452" t="s">
        <v>512</v>
      </c>
      <c r="C189" s="452"/>
      <c r="D189" s="452"/>
      <c r="E189" s="452"/>
      <c r="F189" s="452"/>
      <c r="G189" s="454">
        <v>600</v>
      </c>
      <c r="H189" s="454"/>
      <c r="I189" s="81"/>
      <c r="J189" s="81"/>
    </row>
    <row r="190" spans="1:10" s="30" customFormat="1" ht="15" x14ac:dyDescent="0.25">
      <c r="B190" s="452" t="s">
        <v>365</v>
      </c>
      <c r="C190" s="452"/>
      <c r="D190" s="452"/>
      <c r="E190" s="452"/>
      <c r="F190" s="452"/>
      <c r="G190" s="454"/>
      <c r="H190" s="455"/>
      <c r="I190" s="81"/>
      <c r="J190" s="81"/>
    </row>
    <row r="191" spans="1:10" s="30" customFormat="1" ht="15" x14ac:dyDescent="0.25">
      <c r="B191" s="460"/>
      <c r="C191" s="460"/>
      <c r="D191" s="460"/>
      <c r="E191" s="460"/>
      <c r="F191" s="460"/>
      <c r="G191" s="454">
        <v>115</v>
      </c>
      <c r="H191" s="455"/>
      <c r="I191" s="81"/>
      <c r="J191" s="81"/>
    </row>
    <row r="192" spans="1:10" s="30" customFormat="1" ht="28.5" customHeight="1" x14ac:dyDescent="0.25">
      <c r="B192" s="452" t="s">
        <v>366</v>
      </c>
      <c r="C192" s="452"/>
      <c r="D192" s="452"/>
      <c r="E192" s="452"/>
      <c r="F192" s="452"/>
      <c r="G192" s="454">
        <v>180</v>
      </c>
      <c r="H192" s="455"/>
      <c r="I192" s="81"/>
      <c r="J192" s="81"/>
    </row>
    <row r="193" spans="1:10" s="30" customFormat="1" ht="14.25" customHeight="1" x14ac:dyDescent="0.25">
      <c r="B193" s="453" t="s">
        <v>440</v>
      </c>
      <c r="C193" s="453"/>
      <c r="D193" s="453"/>
      <c r="E193" s="453"/>
      <c r="F193" s="453"/>
      <c r="G193" s="454">
        <v>200</v>
      </c>
      <c r="H193" s="455"/>
      <c r="I193" s="81"/>
      <c r="J193" s="81"/>
    </row>
    <row r="194" spans="1:10" s="30" customFormat="1" ht="29.25" customHeight="1" x14ac:dyDescent="0.25">
      <c r="B194" s="445" t="s">
        <v>367</v>
      </c>
      <c r="C194" s="445"/>
      <c r="D194" s="445"/>
      <c r="E194" s="445"/>
      <c r="F194" s="445"/>
      <c r="G194" s="454">
        <v>10</v>
      </c>
      <c r="H194" s="455"/>
      <c r="I194" s="81"/>
      <c r="J194" s="81"/>
    </row>
    <row r="195" spans="1:10" s="30" customFormat="1" ht="15" x14ac:dyDescent="0.25">
      <c r="B195" s="453" t="s">
        <v>513</v>
      </c>
      <c r="C195" s="453"/>
      <c r="D195" s="453"/>
      <c r="E195" s="453"/>
      <c r="F195" s="453"/>
      <c r="G195" s="454">
        <v>100</v>
      </c>
      <c r="H195" s="455"/>
      <c r="I195" s="81"/>
      <c r="J195" s="81"/>
    </row>
    <row r="196" spans="1:10" s="30" customFormat="1" x14ac:dyDescent="0.2">
      <c r="B196" s="453" t="s">
        <v>514</v>
      </c>
      <c r="C196" s="453"/>
      <c r="D196" s="453"/>
      <c r="E196" s="453"/>
      <c r="F196" s="453"/>
      <c r="G196" s="454">
        <v>30</v>
      </c>
      <c r="H196" s="454"/>
      <c r="I196" s="81"/>
      <c r="J196" s="81"/>
    </row>
    <row r="197" spans="1:10" s="30" customFormat="1" x14ac:dyDescent="0.2">
      <c r="B197" s="453" t="s">
        <v>515</v>
      </c>
      <c r="C197" s="453"/>
      <c r="D197" s="453"/>
      <c r="E197" s="453"/>
      <c r="F197" s="453"/>
      <c r="G197" s="454">
        <v>1300</v>
      </c>
      <c r="H197" s="454"/>
      <c r="I197" s="81"/>
      <c r="J197" s="81"/>
    </row>
    <row r="198" spans="1:10" s="30" customFormat="1" x14ac:dyDescent="0.2">
      <c r="B198" s="453" t="s">
        <v>516</v>
      </c>
      <c r="C198" s="453"/>
      <c r="D198" s="453"/>
      <c r="E198" s="453"/>
      <c r="F198" s="453"/>
      <c r="G198" s="454">
        <v>2500</v>
      </c>
      <c r="H198" s="454"/>
      <c r="I198" s="81"/>
      <c r="J198" s="81"/>
    </row>
    <row r="199" spans="1:10" s="30" customFormat="1" x14ac:dyDescent="0.2">
      <c r="B199" s="453" t="s">
        <v>517</v>
      </c>
      <c r="C199" s="453"/>
      <c r="D199" s="453"/>
      <c r="E199" s="453"/>
      <c r="F199" s="453"/>
      <c r="G199" s="454">
        <v>700</v>
      </c>
      <c r="H199" s="454"/>
      <c r="I199" s="81"/>
      <c r="J199" s="81"/>
    </row>
    <row r="200" spans="1:10" s="30" customFormat="1" ht="29.25" customHeight="1" x14ac:dyDescent="0.25">
      <c r="B200" s="452" t="s">
        <v>518</v>
      </c>
      <c r="C200" s="452"/>
      <c r="D200" s="452"/>
      <c r="E200" s="452"/>
      <c r="F200" s="452"/>
      <c r="G200" s="454">
        <v>2500</v>
      </c>
      <c r="H200" s="455"/>
      <c r="I200" s="81"/>
      <c r="J200" s="81"/>
    </row>
    <row r="201" spans="1:10" s="30" customFormat="1" x14ac:dyDescent="0.2">
      <c r="B201" s="453" t="s">
        <v>734</v>
      </c>
      <c r="C201" s="453"/>
      <c r="D201" s="453"/>
      <c r="E201" s="453"/>
      <c r="F201" s="453"/>
      <c r="G201" s="454">
        <v>1135</v>
      </c>
      <c r="H201" s="454"/>
      <c r="I201" s="81"/>
      <c r="J201" s="81"/>
    </row>
    <row r="202" spans="1:10" s="30" customFormat="1" x14ac:dyDescent="0.2">
      <c r="B202" s="29"/>
      <c r="C202" s="29"/>
      <c r="F202" s="31"/>
      <c r="G202" s="31"/>
      <c r="I202" s="81"/>
      <c r="J202" s="81"/>
    </row>
    <row r="203" spans="1:10" s="30" customFormat="1" ht="15" x14ac:dyDescent="0.25">
      <c r="A203" s="30">
        <v>5173</v>
      </c>
      <c r="B203" s="28" t="s">
        <v>467</v>
      </c>
      <c r="C203" s="188"/>
      <c r="D203" s="188"/>
      <c r="E203" s="188"/>
      <c r="F203" s="188"/>
      <c r="G203" s="423">
        <v>3700</v>
      </c>
      <c r="H203" s="458"/>
      <c r="I203" s="81"/>
      <c r="J203" s="81"/>
    </row>
    <row r="204" spans="1:10" s="30" customFormat="1" ht="29.25" customHeight="1" x14ac:dyDescent="0.2">
      <c r="B204" s="452" t="s">
        <v>519</v>
      </c>
      <c r="C204" s="452"/>
      <c r="D204" s="452"/>
      <c r="E204" s="452"/>
      <c r="F204" s="452"/>
      <c r="G204" s="452"/>
      <c r="H204" s="452"/>
      <c r="I204" s="81"/>
      <c r="J204" s="81"/>
    </row>
    <row r="205" spans="1:10" ht="15" x14ac:dyDescent="0.25">
      <c r="A205" s="47">
        <v>5175</v>
      </c>
      <c r="B205" s="52" t="s">
        <v>33</v>
      </c>
      <c r="C205" s="75"/>
      <c r="D205" s="75"/>
      <c r="E205" s="75"/>
      <c r="F205" s="75"/>
      <c r="G205" s="446">
        <v>500</v>
      </c>
      <c r="H205" s="447"/>
    </row>
    <row r="206" spans="1:10" ht="15" x14ac:dyDescent="0.25">
      <c r="B206" s="214" t="s">
        <v>52</v>
      </c>
      <c r="C206" s="75"/>
      <c r="D206" s="75"/>
      <c r="E206" s="75"/>
      <c r="F206" s="75"/>
      <c r="G206" s="75"/>
      <c r="H206" s="75"/>
    </row>
    <row r="207" spans="1:10" ht="15" customHeight="1" x14ac:dyDescent="0.25">
      <c r="B207" s="52"/>
      <c r="C207" s="75"/>
      <c r="D207" s="75"/>
      <c r="E207" s="75"/>
      <c r="F207" s="75"/>
      <c r="G207" s="75"/>
      <c r="H207" s="75"/>
    </row>
    <row r="208" spans="1:10" ht="15" x14ac:dyDescent="0.25">
      <c r="A208" s="47">
        <v>5176</v>
      </c>
      <c r="B208" s="52" t="s">
        <v>34</v>
      </c>
      <c r="C208" s="75"/>
      <c r="D208" s="75"/>
      <c r="E208" s="75"/>
      <c r="F208" s="75"/>
      <c r="G208" s="446">
        <v>250</v>
      </c>
      <c r="H208" s="447"/>
    </row>
    <row r="209" spans="1:8" ht="15" x14ac:dyDescent="0.25">
      <c r="B209" s="66" t="s">
        <v>310</v>
      </c>
      <c r="C209" s="75"/>
      <c r="D209" s="75"/>
      <c r="E209" s="75"/>
      <c r="F209" s="75"/>
      <c r="G209" s="75"/>
      <c r="H209" s="75"/>
    </row>
    <row r="210" spans="1:8" ht="13.5" customHeight="1" x14ac:dyDescent="0.25">
      <c r="B210" s="52"/>
      <c r="C210" s="75"/>
      <c r="D210" s="75"/>
      <c r="E210" s="75"/>
      <c r="F210" s="75"/>
      <c r="G210" s="75"/>
      <c r="H210" s="75"/>
    </row>
    <row r="211" spans="1:8" ht="15" x14ac:dyDescent="0.25">
      <c r="A211" s="47">
        <v>5192</v>
      </c>
      <c r="B211" s="52" t="s">
        <v>202</v>
      </c>
      <c r="C211" s="75"/>
      <c r="D211" s="75"/>
      <c r="E211" s="75"/>
      <c r="F211" s="75"/>
      <c r="G211" s="446">
        <v>200</v>
      </c>
      <c r="H211" s="447"/>
    </row>
    <row r="212" spans="1:8" ht="14.25" customHeight="1" x14ac:dyDescent="0.2">
      <c r="B212" s="448" t="s">
        <v>763</v>
      </c>
      <c r="C212" s="448"/>
      <c r="D212" s="448"/>
      <c r="E212" s="448"/>
      <c r="F212" s="448"/>
      <c r="G212" s="448"/>
      <c r="H212" s="448"/>
    </row>
    <row r="213" spans="1:8" ht="18.75" customHeight="1" x14ac:dyDescent="0.25">
      <c r="B213" s="52"/>
      <c r="C213" s="75"/>
      <c r="D213" s="75"/>
      <c r="E213" s="75"/>
      <c r="F213" s="75"/>
      <c r="G213" s="75"/>
      <c r="H213" s="75"/>
    </row>
    <row r="214" spans="1:8" ht="32.25" customHeight="1" thickBot="1" x14ac:dyDescent="0.3">
      <c r="B214" s="429" t="s">
        <v>333</v>
      </c>
      <c r="C214" s="430"/>
      <c r="D214" s="430"/>
      <c r="E214" s="430"/>
      <c r="F214" s="430"/>
      <c r="G214" s="459">
        <f>SUM(G215,G218)</f>
        <v>180</v>
      </c>
      <c r="H214" s="459"/>
    </row>
    <row r="215" spans="1:8" ht="15.75" thickTop="1" x14ac:dyDescent="0.25">
      <c r="A215" s="47">
        <v>5361</v>
      </c>
      <c r="B215" s="52" t="s">
        <v>37</v>
      </c>
      <c r="G215" s="446">
        <v>100</v>
      </c>
      <c r="H215" s="447"/>
    </row>
    <row r="216" spans="1:8" ht="15" x14ac:dyDescent="0.25">
      <c r="B216" s="66" t="s">
        <v>764</v>
      </c>
      <c r="G216" s="67"/>
      <c r="H216" s="68"/>
    </row>
    <row r="217" spans="1:8" ht="15" x14ac:dyDescent="0.25">
      <c r="B217" s="52"/>
      <c r="G217" s="67"/>
      <c r="H217" s="68"/>
    </row>
    <row r="218" spans="1:8" ht="15" x14ac:dyDescent="0.25">
      <c r="A218" s="47">
        <v>5362</v>
      </c>
      <c r="B218" s="52" t="s">
        <v>38</v>
      </c>
      <c r="G218" s="446">
        <v>80</v>
      </c>
      <c r="H218" s="447"/>
    </row>
    <row r="219" spans="1:8" ht="28.5" customHeight="1" x14ac:dyDescent="0.25">
      <c r="B219" s="440" t="s">
        <v>346</v>
      </c>
      <c r="C219" s="457"/>
      <c r="D219" s="457"/>
      <c r="E219" s="457"/>
      <c r="F219" s="457"/>
      <c r="G219" s="457"/>
      <c r="H219" s="457"/>
    </row>
    <row r="220" spans="1:8" ht="16.5" customHeight="1" x14ac:dyDescent="0.25">
      <c r="B220" s="52"/>
      <c r="G220" s="67"/>
      <c r="H220" s="68"/>
    </row>
    <row r="221" spans="1:8" ht="15.75" thickBot="1" x14ac:dyDescent="0.3">
      <c r="B221" s="55" t="s">
        <v>53</v>
      </c>
      <c r="C221" s="56"/>
      <c r="D221" s="57"/>
      <c r="E221" s="57"/>
      <c r="F221" s="58"/>
      <c r="G221" s="459">
        <f>SUM(G222)</f>
        <v>2000</v>
      </c>
      <c r="H221" s="459"/>
    </row>
    <row r="222" spans="1:8" ht="15.75" thickTop="1" x14ac:dyDescent="0.25">
      <c r="A222" s="47">
        <v>5424</v>
      </c>
      <c r="B222" s="52" t="s">
        <v>39</v>
      </c>
      <c r="G222" s="446">
        <v>2000</v>
      </c>
      <c r="H222" s="447"/>
    </row>
    <row r="223" spans="1:8" ht="15" x14ac:dyDescent="0.25">
      <c r="B223" s="66" t="s">
        <v>765</v>
      </c>
      <c r="G223" s="67"/>
      <c r="H223" s="68"/>
    </row>
    <row r="224" spans="1:8" ht="20.25" customHeight="1" x14ac:dyDescent="0.25">
      <c r="B224" s="66"/>
      <c r="G224" s="67"/>
      <c r="H224" s="68"/>
    </row>
    <row r="225" spans="1:8" ht="30" customHeight="1" thickBot="1" x14ac:dyDescent="0.3">
      <c r="B225" s="429" t="s">
        <v>331</v>
      </c>
      <c r="C225" s="430"/>
      <c r="D225" s="430"/>
      <c r="E225" s="430"/>
      <c r="F225" s="430"/>
      <c r="G225" s="459">
        <f>SUM(G226)</f>
        <v>9970</v>
      </c>
      <c r="H225" s="459"/>
    </row>
    <row r="226" spans="1:8" ht="15.75" thickTop="1" x14ac:dyDescent="0.25">
      <c r="A226" s="47">
        <v>5342</v>
      </c>
      <c r="B226" s="128" t="s">
        <v>447</v>
      </c>
      <c r="C226" s="75"/>
      <c r="D226" s="75"/>
      <c r="E226" s="75"/>
      <c r="F226" s="75"/>
      <c r="G226" s="446">
        <v>9970</v>
      </c>
      <c r="H226" s="447"/>
    </row>
    <row r="227" spans="1:8" ht="15" x14ac:dyDescent="0.25">
      <c r="B227" s="218" t="s">
        <v>520</v>
      </c>
      <c r="C227" s="75"/>
      <c r="D227" s="75"/>
      <c r="E227" s="75"/>
      <c r="F227" s="75"/>
      <c r="G227" s="75"/>
      <c r="H227" s="75"/>
    </row>
    <row r="228" spans="1:8" ht="15" x14ac:dyDescent="0.25">
      <c r="B228" s="52"/>
    </row>
  </sheetData>
  <mergeCells count="230">
    <mergeCell ref="B192:F192"/>
    <mergeCell ref="B200:F200"/>
    <mergeCell ref="G194:H194"/>
    <mergeCell ref="B196:F196"/>
    <mergeCell ref="G192:H192"/>
    <mergeCell ref="B186:F186"/>
    <mergeCell ref="G186:H186"/>
    <mergeCell ref="B184:F184"/>
    <mergeCell ref="B183:F183"/>
    <mergeCell ref="G183:H183"/>
    <mergeCell ref="B185:F185"/>
    <mergeCell ref="G185:H185"/>
    <mergeCell ref="G184:H184"/>
    <mergeCell ref="B172:F172"/>
    <mergeCell ref="G172:H172"/>
    <mergeCell ref="B173:F173"/>
    <mergeCell ref="G173:H173"/>
    <mergeCell ref="B167:F167"/>
    <mergeCell ref="G167:H167"/>
    <mergeCell ref="B142:F142"/>
    <mergeCell ref="G163:H163"/>
    <mergeCell ref="G160:H160"/>
    <mergeCell ref="B163:F163"/>
    <mergeCell ref="B182:F182"/>
    <mergeCell ref="B114:F114"/>
    <mergeCell ref="G126:H126"/>
    <mergeCell ref="G98:H98"/>
    <mergeCell ref="G109:H109"/>
    <mergeCell ref="B81:F81"/>
    <mergeCell ref="G81:H81"/>
    <mergeCell ref="G83:H83"/>
    <mergeCell ref="G112:H112"/>
    <mergeCell ref="B113:F113"/>
    <mergeCell ref="G113:H113"/>
    <mergeCell ref="B89:F89"/>
    <mergeCell ref="G90:H90"/>
    <mergeCell ref="B92:F92"/>
    <mergeCell ref="G92:H92"/>
    <mergeCell ref="B90:F90"/>
    <mergeCell ref="G93:H93"/>
    <mergeCell ref="B93:F93"/>
    <mergeCell ref="G123:H123"/>
    <mergeCell ref="B119:F119"/>
    <mergeCell ref="G95:H95"/>
    <mergeCell ref="G119:H119"/>
    <mergeCell ref="G114:H114"/>
    <mergeCell ref="G142:H142"/>
    <mergeCell ref="B110:F111"/>
    <mergeCell ref="G111:H111"/>
    <mergeCell ref="G34:H34"/>
    <mergeCell ref="B32:H32"/>
    <mergeCell ref="B35:H35"/>
    <mergeCell ref="G53:H53"/>
    <mergeCell ref="G54:H54"/>
    <mergeCell ref="B60:F60"/>
    <mergeCell ref="G72:H72"/>
    <mergeCell ref="B65:H65"/>
    <mergeCell ref="G69:H69"/>
    <mergeCell ref="B72:F72"/>
    <mergeCell ref="G61:H61"/>
    <mergeCell ref="G100:H100"/>
    <mergeCell ref="B75:F75"/>
    <mergeCell ref="B46:H47"/>
    <mergeCell ref="G56:H56"/>
    <mergeCell ref="B57:H57"/>
    <mergeCell ref="G74:H74"/>
    <mergeCell ref="G75:H75"/>
    <mergeCell ref="G80:H80"/>
    <mergeCell ref="B80:F80"/>
    <mergeCell ref="B84:H84"/>
    <mergeCell ref="G60:H60"/>
    <mergeCell ref="G1:H1"/>
    <mergeCell ref="B13:D13"/>
    <mergeCell ref="G31:H31"/>
    <mergeCell ref="G17:H17"/>
    <mergeCell ref="G18:H18"/>
    <mergeCell ref="G22:H22"/>
    <mergeCell ref="B23:H26"/>
    <mergeCell ref="G28:H28"/>
    <mergeCell ref="B19:H20"/>
    <mergeCell ref="B29:H29"/>
    <mergeCell ref="G91:H91"/>
    <mergeCell ref="B91:F91"/>
    <mergeCell ref="G77:H77"/>
    <mergeCell ref="G78:H78"/>
    <mergeCell ref="B78:F78"/>
    <mergeCell ref="B79:F79"/>
    <mergeCell ref="B73:F73"/>
    <mergeCell ref="G73:H73"/>
    <mergeCell ref="B74:F74"/>
    <mergeCell ref="G79:H79"/>
    <mergeCell ref="G86:H86"/>
    <mergeCell ref="G37:H37"/>
    <mergeCell ref="G49:H49"/>
    <mergeCell ref="B50:H50"/>
    <mergeCell ref="G44:H44"/>
    <mergeCell ref="G45:H45"/>
    <mergeCell ref="G62:H62"/>
    <mergeCell ref="G63:H63"/>
    <mergeCell ref="G64:H64"/>
    <mergeCell ref="B70:F71"/>
    <mergeCell ref="G71:H71"/>
    <mergeCell ref="B42:H42"/>
    <mergeCell ref="B38:H39"/>
    <mergeCell ref="G41:H41"/>
    <mergeCell ref="B66:D66"/>
    <mergeCell ref="G66:H66"/>
    <mergeCell ref="B67:H67"/>
    <mergeCell ref="G52:H52"/>
    <mergeCell ref="G59:H59"/>
    <mergeCell ref="G226:H226"/>
    <mergeCell ref="G188:H188"/>
    <mergeCell ref="G225:H225"/>
    <mergeCell ref="B214:F214"/>
    <mergeCell ref="G214:H214"/>
    <mergeCell ref="G208:H208"/>
    <mergeCell ref="G203:H203"/>
    <mergeCell ref="G205:H205"/>
    <mergeCell ref="G221:H221"/>
    <mergeCell ref="G211:H211"/>
    <mergeCell ref="G215:H215"/>
    <mergeCell ref="B225:F225"/>
    <mergeCell ref="G222:H222"/>
    <mergeCell ref="G218:H218"/>
    <mergeCell ref="G190:H190"/>
    <mergeCell ref="G191:H191"/>
    <mergeCell ref="B201:F201"/>
    <mergeCell ref="G201:H201"/>
    <mergeCell ref="B219:H219"/>
    <mergeCell ref="B212:H212"/>
    <mergeCell ref="B193:F193"/>
    <mergeCell ref="G193:H193"/>
    <mergeCell ref="G195:H195"/>
    <mergeCell ref="B190:F191"/>
    <mergeCell ref="B112:F112"/>
    <mergeCell ref="G106:H106"/>
    <mergeCell ref="B99:F100"/>
    <mergeCell ref="B133:F134"/>
    <mergeCell ref="G134:H134"/>
    <mergeCell ref="B131:F131"/>
    <mergeCell ref="G131:H131"/>
    <mergeCell ref="G132:H132"/>
    <mergeCell ref="B87:F87"/>
    <mergeCell ref="G87:H87"/>
    <mergeCell ref="G88:H88"/>
    <mergeCell ref="G89:H89"/>
    <mergeCell ref="B88:F88"/>
    <mergeCell ref="B96:H96"/>
    <mergeCell ref="G103:H103"/>
    <mergeCell ref="B115:F115"/>
    <mergeCell ref="B120:F120"/>
    <mergeCell ref="G120:H120"/>
    <mergeCell ref="B101:F101"/>
    <mergeCell ref="G101:H101"/>
    <mergeCell ref="B127:F127"/>
    <mergeCell ref="G127:H127"/>
    <mergeCell ref="G115:H115"/>
    <mergeCell ref="B130:F130"/>
    <mergeCell ref="B204:H204"/>
    <mergeCell ref="B189:F189"/>
    <mergeCell ref="B199:F199"/>
    <mergeCell ref="G196:H196"/>
    <mergeCell ref="G200:H200"/>
    <mergeCell ref="B195:F195"/>
    <mergeCell ref="B143:H146"/>
    <mergeCell ref="B151:F151"/>
    <mergeCell ref="B139:F139"/>
    <mergeCell ref="G189:H189"/>
    <mergeCell ref="G174:H174"/>
    <mergeCell ref="B165:F165"/>
    <mergeCell ref="G165:H165"/>
    <mergeCell ref="G151:H151"/>
    <mergeCell ref="B152:H156"/>
    <mergeCell ref="B197:F197"/>
    <mergeCell ref="G197:H197"/>
    <mergeCell ref="B198:F198"/>
    <mergeCell ref="G198:H198"/>
    <mergeCell ref="G199:H199"/>
    <mergeCell ref="B194:F194"/>
    <mergeCell ref="G158:H158"/>
    <mergeCell ref="G141:H141"/>
    <mergeCell ref="G182:H182"/>
    <mergeCell ref="G118:H118"/>
    <mergeCell ref="G129:H129"/>
    <mergeCell ref="G128:H128"/>
    <mergeCell ref="B178:F178"/>
    <mergeCell ref="G177:H177"/>
    <mergeCell ref="G178:H178"/>
    <mergeCell ref="G175:H175"/>
    <mergeCell ref="B176:F176"/>
    <mergeCell ref="G176:H176"/>
    <mergeCell ref="B149:H149"/>
    <mergeCell ref="B160:F160"/>
    <mergeCell ref="G130:H130"/>
    <mergeCell ref="B124:F125"/>
    <mergeCell ref="G125:H125"/>
    <mergeCell ref="B126:F126"/>
    <mergeCell ref="B137:F138"/>
    <mergeCell ref="G138:H138"/>
    <mergeCell ref="G136:H136"/>
    <mergeCell ref="B132:F132"/>
    <mergeCell ref="B121:F121"/>
    <mergeCell ref="G121:H121"/>
    <mergeCell ref="G139:H139"/>
    <mergeCell ref="B148:F148"/>
    <mergeCell ref="G148:H148"/>
    <mergeCell ref="B181:F181"/>
    <mergeCell ref="B179:F180"/>
    <mergeCell ref="G180:H180"/>
    <mergeCell ref="B177:F177"/>
    <mergeCell ref="B159:F159"/>
    <mergeCell ref="G159:H159"/>
    <mergeCell ref="B174:F174"/>
    <mergeCell ref="G161:H161"/>
    <mergeCell ref="B171:F171"/>
    <mergeCell ref="G171:H171"/>
    <mergeCell ref="G169:H169"/>
    <mergeCell ref="G181:H181"/>
    <mergeCell ref="B168:F168"/>
    <mergeCell ref="G168:H168"/>
    <mergeCell ref="B161:F161"/>
    <mergeCell ref="G162:H162"/>
    <mergeCell ref="B166:F166"/>
    <mergeCell ref="B175:F175"/>
    <mergeCell ref="B164:F164"/>
    <mergeCell ref="G164:H164"/>
    <mergeCell ref="G166:H166"/>
    <mergeCell ref="B169:F169"/>
    <mergeCell ref="B170:F170"/>
    <mergeCell ref="G170:H170"/>
  </mergeCells>
  <pageMargins left="0.70866141732283472" right="0.70866141732283472" top="0.78740157480314965" bottom="0.78740157480314965" header="0.31496062992125984" footer="0.31496062992125984"/>
  <pageSetup paperSize="9" scale="65" firstPageNumber="23" orientation="portrait" useFirstPageNumber="1" r:id="rId1"/>
  <headerFooter>
    <oddFooter>&amp;L&amp;"-,Kurzíva"Zastupitelstvo Olomouckého kraje 16-12-2019
7. - Rozpočet Olomouckého kraje 2020 - návrh rozpočtu
Příloha č. 3a): Výdaje odborů&amp;R&amp;"-,Kurzíva"Strana &amp;P (Celkem 140)</oddFooter>
  </headerFooter>
  <rowBreaks count="1" manualBreakCount="1">
    <brk id="122" min="1" max="7" man="1"/>
  </rowBreaks>
  <colBreaks count="1" manualBreakCount="1">
    <brk id="12" max="10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O78"/>
  <sheetViews>
    <sheetView showGridLines="0" view="pageBreakPreview" zoomScaleNormal="100" zoomScaleSheetLayoutView="100" workbookViewId="0">
      <selection activeCell="P23" sqref="P23"/>
    </sheetView>
  </sheetViews>
  <sheetFormatPr defaultRowHeight="14.25" x14ac:dyDescent="0.2"/>
  <cols>
    <col min="1" max="1" width="6.42578125" style="53" customWidth="1"/>
    <col min="2" max="2" width="8.5703125" style="53" customWidth="1"/>
    <col min="3" max="3" width="9.140625" style="53"/>
    <col min="4" max="4" width="60.85546875" style="47" customWidth="1"/>
    <col min="5" max="7" width="14.140625" style="45" customWidth="1"/>
    <col min="8" max="8" width="9.140625" style="47" customWidth="1"/>
    <col min="9" max="11" width="9.140625" style="47"/>
    <col min="12" max="12" width="13.28515625" style="47" customWidth="1"/>
    <col min="13" max="16384" width="9.140625" style="47"/>
  </cols>
  <sheetData>
    <row r="1" spans="1:15" ht="23.25" x14ac:dyDescent="0.35">
      <c r="B1" s="129" t="s">
        <v>212</v>
      </c>
      <c r="G1" s="465" t="s">
        <v>54</v>
      </c>
      <c r="H1" s="465"/>
    </row>
    <row r="3" spans="1:15" x14ac:dyDescent="0.2">
      <c r="B3" s="66" t="s">
        <v>1</v>
      </c>
      <c r="C3" s="66" t="s">
        <v>55</v>
      </c>
    </row>
    <row r="4" spans="1:15" x14ac:dyDescent="0.2">
      <c r="C4" s="66" t="s">
        <v>56</v>
      </c>
    </row>
    <row r="5" spans="1:15" s="50" customFormat="1" ht="13.5" thickBot="1" x14ac:dyDescent="0.25">
      <c r="A5" s="131"/>
      <c r="B5" s="131"/>
      <c r="C5" s="131"/>
      <c r="E5" s="46"/>
      <c r="F5" s="46"/>
      <c r="G5" s="46"/>
      <c r="H5" s="220" t="s">
        <v>6</v>
      </c>
    </row>
    <row r="6" spans="1:15" s="50" customFormat="1" ht="39.75" thickTop="1" thickBot="1" x14ac:dyDescent="0.25">
      <c r="A6" s="131"/>
      <c r="B6" s="82" t="s">
        <v>2</v>
      </c>
      <c r="C6" s="83" t="s">
        <v>3</v>
      </c>
      <c r="D6" s="84" t="s">
        <v>4</v>
      </c>
      <c r="E6" s="85" t="s">
        <v>444</v>
      </c>
      <c r="F6" s="1" t="s">
        <v>721</v>
      </c>
      <c r="G6" s="85" t="s">
        <v>445</v>
      </c>
      <c r="H6" s="36" t="s">
        <v>5</v>
      </c>
    </row>
    <row r="7" spans="1:15" s="91" customFormat="1" ht="12.75" thickTop="1" thickBot="1" x14ac:dyDescent="0.25">
      <c r="B7" s="86">
        <v>1</v>
      </c>
      <c r="C7" s="87">
        <v>2</v>
      </c>
      <c r="D7" s="87">
        <v>3</v>
      </c>
      <c r="E7" s="88">
        <v>4</v>
      </c>
      <c r="F7" s="88">
        <v>5</v>
      </c>
      <c r="G7" s="88">
        <v>6</v>
      </c>
      <c r="H7" s="89" t="s">
        <v>442</v>
      </c>
    </row>
    <row r="8" spans="1:15" ht="15" thickTop="1" x14ac:dyDescent="0.2">
      <c r="B8" s="107">
        <v>6172</v>
      </c>
      <c r="C8" s="108">
        <v>51</v>
      </c>
      <c r="D8" s="112" t="s">
        <v>7</v>
      </c>
      <c r="E8" s="32">
        <v>2160</v>
      </c>
      <c r="F8" s="32">
        <v>3256</v>
      </c>
      <c r="G8" s="32">
        <f>SUM(G17)</f>
        <v>2160</v>
      </c>
      <c r="H8" s="44">
        <f>G8/E8*100</f>
        <v>100</v>
      </c>
    </row>
    <row r="9" spans="1:15" ht="28.5" x14ac:dyDescent="0.2">
      <c r="B9" s="215">
        <v>6172</v>
      </c>
      <c r="C9" s="216">
        <v>53</v>
      </c>
      <c r="D9" s="225" t="s">
        <v>324</v>
      </c>
      <c r="E9" s="142">
        <v>200</v>
      </c>
      <c r="F9" s="142">
        <v>200</v>
      </c>
      <c r="G9" s="142">
        <f>SUM(G53)</f>
        <v>200</v>
      </c>
      <c r="H9" s="143">
        <f>G9/E9*100</f>
        <v>100</v>
      </c>
    </row>
    <row r="10" spans="1:15" x14ac:dyDescent="0.2">
      <c r="B10" s="107">
        <v>6172</v>
      </c>
      <c r="C10" s="108">
        <v>54</v>
      </c>
      <c r="D10" s="112" t="s">
        <v>9</v>
      </c>
      <c r="E10" s="32">
        <v>2</v>
      </c>
      <c r="F10" s="32">
        <v>2</v>
      </c>
      <c r="G10" s="32">
        <f>SUM(G57)</f>
        <v>2</v>
      </c>
      <c r="H10" s="143">
        <f>G10/E10*100</f>
        <v>100</v>
      </c>
    </row>
    <row r="11" spans="1:15" x14ac:dyDescent="0.2">
      <c r="B11" s="107">
        <v>6172</v>
      </c>
      <c r="C11" s="108">
        <v>61</v>
      </c>
      <c r="D11" s="133" t="s">
        <v>57</v>
      </c>
      <c r="E11" s="32">
        <v>7611</v>
      </c>
      <c r="F11" s="32">
        <v>13478</v>
      </c>
      <c r="G11" s="32">
        <f>SUM(G62)</f>
        <v>2480</v>
      </c>
      <c r="H11" s="143">
        <f>G11/E11*100</f>
        <v>32.584417290763369</v>
      </c>
    </row>
    <row r="12" spans="1:15" ht="15" thickBot="1" x14ac:dyDescent="0.25">
      <c r="B12" s="113">
        <v>6409</v>
      </c>
      <c r="C12" s="114">
        <v>59</v>
      </c>
      <c r="D12" s="144" t="s">
        <v>531</v>
      </c>
      <c r="E12" s="33"/>
      <c r="F12" s="33">
        <v>9</v>
      </c>
      <c r="G12" s="33"/>
      <c r="H12" s="324"/>
    </row>
    <row r="13" spans="1:15" s="117" customFormat="1" ht="16.5" thickTop="1" thickBot="1" x14ac:dyDescent="0.3">
      <c r="A13" s="130"/>
      <c r="B13" s="432" t="s">
        <v>8</v>
      </c>
      <c r="C13" s="433"/>
      <c r="D13" s="434"/>
      <c r="E13" s="115">
        <f>SUM(E8:E11)</f>
        <v>9973</v>
      </c>
      <c r="F13" s="115">
        <f>SUM(F8:F12)</f>
        <v>16945</v>
      </c>
      <c r="G13" s="115">
        <f>SUM(G8:G11)</f>
        <v>4842</v>
      </c>
      <c r="H13" s="51">
        <f>G13/E13*100</f>
        <v>48.551087937431063</v>
      </c>
    </row>
    <row r="14" spans="1:15" ht="15" thickTop="1" x14ac:dyDescent="0.2"/>
    <row r="15" spans="1:15" ht="18" customHeight="1" x14ac:dyDescent="0.2">
      <c r="B15" s="48"/>
      <c r="C15" s="48"/>
      <c r="D15" s="48"/>
      <c r="E15" s="48"/>
      <c r="F15" s="48"/>
      <c r="G15" s="48"/>
      <c r="H15" s="48"/>
      <c r="I15" s="48"/>
      <c r="J15" s="48"/>
      <c r="K15" s="48"/>
      <c r="L15" s="48"/>
      <c r="M15" s="48"/>
      <c r="N15" s="48"/>
      <c r="O15" s="48"/>
    </row>
    <row r="16" spans="1:15" ht="15" x14ac:dyDescent="0.25">
      <c r="B16" s="54" t="s">
        <v>10</v>
      </c>
    </row>
    <row r="17" spans="1:8" ht="17.25" customHeight="1" thickBot="1" x14ac:dyDescent="0.3">
      <c r="B17" s="55" t="s">
        <v>44</v>
      </c>
      <c r="C17" s="56"/>
      <c r="D17" s="57"/>
      <c r="E17" s="58"/>
      <c r="F17" s="58"/>
      <c r="G17" s="459">
        <f>SUM(G18,G25,G29,G37,G49)</f>
        <v>2160</v>
      </c>
      <c r="H17" s="459"/>
    </row>
    <row r="18" spans="1:8" ht="15.75" thickTop="1" x14ac:dyDescent="0.25">
      <c r="A18" s="53">
        <v>5122</v>
      </c>
      <c r="B18" s="28" t="s">
        <v>238</v>
      </c>
      <c r="C18" s="29"/>
      <c r="D18" s="30"/>
      <c r="E18" s="31"/>
      <c r="F18" s="31"/>
      <c r="G18" s="423">
        <f>SUM(G19,G22)</f>
        <v>160</v>
      </c>
      <c r="H18" s="458"/>
    </row>
    <row r="19" spans="1:8" ht="15" customHeight="1" x14ac:dyDescent="0.25">
      <c r="B19" s="472" t="s">
        <v>239</v>
      </c>
      <c r="C19" s="472"/>
      <c r="D19" s="472"/>
      <c r="E19" s="472"/>
      <c r="F19" s="472"/>
      <c r="G19" s="474">
        <v>60</v>
      </c>
      <c r="H19" s="475"/>
    </row>
    <row r="20" spans="1:8" s="30" customFormat="1" ht="29.25" customHeight="1" x14ac:dyDescent="0.2">
      <c r="A20" s="29"/>
      <c r="B20" s="476" t="s">
        <v>371</v>
      </c>
      <c r="C20" s="476"/>
      <c r="D20" s="476"/>
      <c r="E20" s="476"/>
      <c r="F20" s="476"/>
      <c r="G20" s="476"/>
      <c r="H20" s="476"/>
    </row>
    <row r="21" spans="1:8" s="30" customFormat="1" ht="17.25" customHeight="1" x14ac:dyDescent="0.25">
      <c r="A21" s="29"/>
      <c r="B21" s="125"/>
      <c r="C21" s="126"/>
      <c r="D21" s="124"/>
      <c r="E21" s="123"/>
      <c r="F21" s="123"/>
      <c r="G21" s="127"/>
      <c r="H21" s="127"/>
    </row>
    <row r="22" spans="1:8" ht="15" customHeight="1" x14ac:dyDescent="0.25">
      <c r="B22" s="472" t="s">
        <v>311</v>
      </c>
      <c r="C22" s="472"/>
      <c r="D22" s="472"/>
      <c r="E22" s="472"/>
      <c r="F22" s="472"/>
      <c r="G22" s="474">
        <v>100</v>
      </c>
      <c r="H22" s="475"/>
    </row>
    <row r="23" spans="1:8" s="30" customFormat="1" ht="43.5" customHeight="1" x14ac:dyDescent="0.2">
      <c r="A23" s="29"/>
      <c r="B23" s="473" t="s">
        <v>521</v>
      </c>
      <c r="C23" s="476"/>
      <c r="D23" s="476"/>
      <c r="E23" s="476"/>
      <c r="F23" s="476"/>
      <c r="G23" s="476"/>
      <c r="H23" s="476"/>
    </row>
    <row r="24" spans="1:8" s="30" customFormat="1" ht="17.25" customHeight="1" x14ac:dyDescent="0.25">
      <c r="A24" s="29"/>
      <c r="B24" s="125"/>
      <c r="C24" s="126"/>
      <c r="D24" s="124"/>
      <c r="E24" s="123"/>
      <c r="F24" s="123"/>
      <c r="G24" s="127"/>
      <c r="H24" s="127"/>
    </row>
    <row r="25" spans="1:8" ht="15" x14ac:dyDescent="0.25">
      <c r="A25" s="53">
        <v>5164</v>
      </c>
      <c r="B25" s="52" t="s">
        <v>42</v>
      </c>
      <c r="G25" s="446">
        <f>G26+G27</f>
        <v>170</v>
      </c>
      <c r="H25" s="447"/>
    </row>
    <row r="26" spans="1:8" ht="29.25" customHeight="1" x14ac:dyDescent="0.2">
      <c r="B26" s="452" t="s">
        <v>368</v>
      </c>
      <c r="C26" s="452"/>
      <c r="D26" s="452"/>
      <c r="E26" s="452"/>
      <c r="F26" s="452"/>
      <c r="G26" s="470">
        <v>50</v>
      </c>
      <c r="H26" s="471"/>
    </row>
    <row r="27" spans="1:8" ht="45.75" customHeight="1" x14ac:dyDescent="0.2">
      <c r="B27" s="452" t="s">
        <v>522</v>
      </c>
      <c r="C27" s="452"/>
      <c r="D27" s="452"/>
      <c r="E27" s="452"/>
      <c r="F27" s="452"/>
      <c r="G27" s="470">
        <v>120</v>
      </c>
      <c r="H27" s="477"/>
    </row>
    <row r="28" spans="1:8" s="30" customFormat="1" ht="17.25" customHeight="1" x14ac:dyDescent="0.25">
      <c r="A28" s="29"/>
      <c r="B28" s="125"/>
      <c r="C28" s="126"/>
      <c r="D28" s="124"/>
      <c r="E28" s="123"/>
      <c r="F28" s="123"/>
      <c r="G28" s="127"/>
      <c r="H28" s="127"/>
    </row>
    <row r="29" spans="1:8" ht="15" x14ac:dyDescent="0.25">
      <c r="A29" s="53">
        <v>5166</v>
      </c>
      <c r="B29" s="52" t="s">
        <v>14</v>
      </c>
      <c r="G29" s="446">
        <f>SUM(G30,G34)</f>
        <v>1460</v>
      </c>
      <c r="H29" s="447"/>
    </row>
    <row r="30" spans="1:8" ht="15" customHeight="1" x14ac:dyDescent="0.25">
      <c r="B30" s="472" t="s">
        <v>523</v>
      </c>
      <c r="C30" s="472"/>
      <c r="D30" s="472"/>
      <c r="E30" s="472"/>
      <c r="F30" s="472"/>
      <c r="G30" s="474">
        <v>1350</v>
      </c>
      <c r="H30" s="475"/>
    </row>
    <row r="31" spans="1:8" ht="14.25" customHeight="1" x14ac:dyDescent="0.2">
      <c r="B31" s="456" t="s">
        <v>369</v>
      </c>
      <c r="C31" s="456"/>
      <c r="D31" s="456"/>
      <c r="E31" s="456"/>
      <c r="F31" s="456"/>
      <c r="G31" s="456"/>
      <c r="H31" s="456"/>
    </row>
    <row r="32" spans="1:8" ht="15.75" customHeight="1" x14ac:dyDescent="0.2">
      <c r="B32" s="456"/>
      <c r="C32" s="456"/>
      <c r="D32" s="456"/>
      <c r="E32" s="456"/>
      <c r="F32" s="456"/>
      <c r="G32" s="456"/>
      <c r="H32" s="456"/>
    </row>
    <row r="33" spans="1:8" ht="15.75" customHeight="1" x14ac:dyDescent="0.2">
      <c r="B33" s="244"/>
      <c r="C33" s="244"/>
      <c r="D33" s="244"/>
      <c r="E33" s="244"/>
      <c r="F33" s="244"/>
      <c r="G33" s="244"/>
      <c r="H33" s="244"/>
    </row>
    <row r="34" spans="1:8" ht="15" customHeight="1" x14ac:dyDescent="0.25">
      <c r="B34" s="472" t="s">
        <v>524</v>
      </c>
      <c r="C34" s="472"/>
      <c r="D34" s="472"/>
      <c r="E34" s="472"/>
      <c r="F34" s="472"/>
      <c r="G34" s="474">
        <v>110</v>
      </c>
      <c r="H34" s="475"/>
    </row>
    <row r="35" spans="1:8" s="30" customFormat="1" ht="30.75" customHeight="1" x14ac:dyDescent="0.2">
      <c r="A35" s="29"/>
      <c r="B35" s="473" t="s">
        <v>525</v>
      </c>
      <c r="C35" s="473"/>
      <c r="D35" s="473"/>
      <c r="E35" s="473"/>
      <c r="F35" s="473"/>
      <c r="G35" s="473"/>
      <c r="H35" s="473"/>
    </row>
    <row r="36" spans="1:8" s="30" customFormat="1" ht="17.25" customHeight="1" x14ac:dyDescent="0.25">
      <c r="A36" s="29"/>
      <c r="B36" s="125"/>
      <c r="C36" s="126"/>
      <c r="D36" s="124"/>
      <c r="E36" s="123"/>
      <c r="F36" s="123"/>
      <c r="G36" s="127"/>
      <c r="H36" s="127"/>
    </row>
    <row r="37" spans="1:8" ht="15" x14ac:dyDescent="0.25">
      <c r="A37" s="53">
        <v>5169</v>
      </c>
      <c r="B37" s="52" t="s">
        <v>16</v>
      </c>
      <c r="G37" s="446">
        <f>SUM(G38,G44)</f>
        <v>280</v>
      </c>
      <c r="H37" s="447"/>
    </row>
    <row r="38" spans="1:8" ht="14.25" customHeight="1" x14ac:dyDescent="0.25">
      <c r="B38" s="472" t="s">
        <v>240</v>
      </c>
      <c r="C38" s="472"/>
      <c r="D38" s="472"/>
      <c r="E38" s="472"/>
      <c r="F38" s="472"/>
      <c r="G38" s="474">
        <f>140-40</f>
        <v>100</v>
      </c>
      <c r="H38" s="475"/>
    </row>
    <row r="39" spans="1:8" ht="14.25" customHeight="1" x14ac:dyDescent="0.2">
      <c r="B39" s="456" t="s">
        <v>441</v>
      </c>
      <c r="C39" s="456"/>
      <c r="D39" s="456"/>
      <c r="E39" s="456"/>
      <c r="F39" s="456"/>
      <c r="G39" s="456"/>
      <c r="H39" s="456"/>
    </row>
    <row r="40" spans="1:8" ht="14.25" customHeight="1" x14ac:dyDescent="0.2">
      <c r="B40" s="456"/>
      <c r="C40" s="456"/>
      <c r="D40" s="456"/>
      <c r="E40" s="456"/>
      <c r="F40" s="456"/>
      <c r="G40" s="456"/>
      <c r="H40" s="456"/>
    </row>
    <row r="41" spans="1:8" ht="14.25" customHeight="1" x14ac:dyDescent="0.2">
      <c r="B41" s="456"/>
      <c r="C41" s="456"/>
      <c r="D41" s="456"/>
      <c r="E41" s="456"/>
      <c r="F41" s="456"/>
      <c r="G41" s="456"/>
      <c r="H41" s="456"/>
    </row>
    <row r="42" spans="1:8" ht="31.5" customHeight="1" x14ac:dyDescent="0.2">
      <c r="B42" s="456"/>
      <c r="C42" s="456"/>
      <c r="D42" s="456"/>
      <c r="E42" s="456"/>
      <c r="F42" s="456"/>
      <c r="G42" s="456"/>
      <c r="H42" s="456"/>
    </row>
    <row r="43" spans="1:8" ht="15" x14ac:dyDescent="0.25">
      <c r="B43" s="52"/>
      <c r="G43" s="190"/>
      <c r="H43" s="191"/>
    </row>
    <row r="44" spans="1:8" ht="14.25" customHeight="1" x14ac:dyDescent="0.25">
      <c r="B44" s="472" t="s">
        <v>241</v>
      </c>
      <c r="C44" s="472"/>
      <c r="D44" s="472"/>
      <c r="E44" s="472"/>
      <c r="F44" s="472"/>
      <c r="G44" s="474">
        <v>180</v>
      </c>
      <c r="H44" s="475"/>
    </row>
    <row r="45" spans="1:8" x14ac:dyDescent="0.2">
      <c r="B45" s="456" t="s">
        <v>526</v>
      </c>
      <c r="C45" s="456"/>
      <c r="D45" s="456"/>
      <c r="E45" s="456"/>
      <c r="F45" s="456"/>
      <c r="G45" s="456"/>
      <c r="H45" s="456"/>
    </row>
    <row r="46" spans="1:8" x14ac:dyDescent="0.2">
      <c r="B46" s="456"/>
      <c r="C46" s="456"/>
      <c r="D46" s="456"/>
      <c r="E46" s="456"/>
      <c r="F46" s="456"/>
      <c r="G46" s="456"/>
      <c r="H46" s="456"/>
    </row>
    <row r="47" spans="1:8" ht="15.75" customHeight="1" x14ac:dyDescent="0.2">
      <c r="B47" s="456"/>
      <c r="C47" s="456"/>
      <c r="D47" s="456"/>
      <c r="E47" s="456"/>
      <c r="F47" s="456"/>
      <c r="G47" s="456"/>
      <c r="H47" s="456"/>
    </row>
    <row r="48" spans="1:8" ht="15" x14ac:dyDescent="0.25">
      <c r="B48" s="52"/>
      <c r="G48" s="67"/>
      <c r="H48" s="68"/>
    </row>
    <row r="49" spans="1:8" ht="15" x14ac:dyDescent="0.25">
      <c r="A49" s="53">
        <v>5192</v>
      </c>
      <c r="B49" s="52" t="s">
        <v>191</v>
      </c>
      <c r="G49" s="446">
        <v>90</v>
      </c>
      <c r="H49" s="447"/>
    </row>
    <row r="50" spans="1:8" ht="15" customHeight="1" x14ac:dyDescent="0.2">
      <c r="B50" s="456" t="s">
        <v>370</v>
      </c>
      <c r="C50" s="456"/>
      <c r="D50" s="456"/>
      <c r="E50" s="456"/>
      <c r="F50" s="456"/>
      <c r="G50" s="456"/>
      <c r="H50" s="456"/>
    </row>
    <row r="51" spans="1:8" ht="15" customHeight="1" x14ac:dyDescent="0.2">
      <c r="B51" s="456"/>
      <c r="C51" s="456"/>
      <c r="D51" s="456"/>
      <c r="E51" s="456"/>
      <c r="F51" s="456"/>
      <c r="G51" s="456"/>
      <c r="H51" s="456"/>
    </row>
    <row r="52" spans="1:8" ht="19.5" customHeight="1" x14ac:dyDescent="0.25">
      <c r="B52" s="52"/>
      <c r="G52" s="67"/>
      <c r="H52" s="68"/>
    </row>
    <row r="53" spans="1:8" ht="32.25" customHeight="1" thickBot="1" x14ac:dyDescent="0.3">
      <c r="B53" s="429" t="s">
        <v>333</v>
      </c>
      <c r="C53" s="430"/>
      <c r="D53" s="430"/>
      <c r="E53" s="430"/>
      <c r="F53" s="430"/>
      <c r="G53" s="459">
        <f>SUM(G54)</f>
        <v>200</v>
      </c>
      <c r="H53" s="459"/>
    </row>
    <row r="54" spans="1:8" ht="15.75" thickTop="1" x14ac:dyDescent="0.25">
      <c r="A54" s="53">
        <v>5362</v>
      </c>
      <c r="B54" s="52" t="s">
        <v>38</v>
      </c>
      <c r="G54" s="446">
        <v>200</v>
      </c>
      <c r="H54" s="447"/>
    </row>
    <row r="55" spans="1:8" ht="27.75" customHeight="1" x14ac:dyDescent="0.2">
      <c r="B55" s="456" t="s">
        <v>435</v>
      </c>
      <c r="C55" s="469"/>
      <c r="D55" s="469"/>
      <c r="E55" s="469"/>
      <c r="F55" s="469"/>
      <c r="G55" s="469"/>
      <c r="H55" s="469"/>
    </row>
    <row r="56" spans="1:8" ht="15.75" customHeight="1" x14ac:dyDescent="0.25">
      <c r="B56" s="52"/>
      <c r="G56" s="67"/>
      <c r="H56" s="68"/>
    </row>
    <row r="57" spans="1:8" ht="15.75" thickBot="1" x14ac:dyDescent="0.3">
      <c r="B57" s="55" t="s">
        <v>53</v>
      </c>
      <c r="C57" s="56"/>
      <c r="D57" s="57"/>
      <c r="E57" s="58"/>
      <c r="F57" s="58"/>
      <c r="G57" s="459">
        <v>2</v>
      </c>
      <c r="H57" s="459"/>
    </row>
    <row r="58" spans="1:8" ht="15.75" thickTop="1" x14ac:dyDescent="0.25">
      <c r="A58" s="53">
        <v>5499</v>
      </c>
      <c r="B58" s="52" t="s">
        <v>41</v>
      </c>
      <c r="G58" s="446">
        <v>2</v>
      </c>
      <c r="H58" s="447"/>
    </row>
    <row r="59" spans="1:8" x14ac:dyDescent="0.2">
      <c r="B59" s="456" t="s">
        <v>242</v>
      </c>
      <c r="C59" s="469"/>
      <c r="D59" s="469"/>
      <c r="E59" s="469"/>
      <c r="F59" s="469"/>
      <c r="G59" s="469"/>
      <c r="H59" s="469"/>
    </row>
    <row r="60" spans="1:8" x14ac:dyDescent="0.2">
      <c r="B60" s="469"/>
      <c r="C60" s="469"/>
      <c r="D60" s="469"/>
      <c r="E60" s="469"/>
      <c r="F60" s="469"/>
      <c r="G60" s="469"/>
      <c r="H60" s="469"/>
    </row>
    <row r="61" spans="1:8" ht="29.25" customHeight="1" x14ac:dyDescent="0.25">
      <c r="B61" s="52"/>
      <c r="G61" s="67"/>
      <c r="H61" s="68"/>
    </row>
    <row r="62" spans="1:8" ht="17.25" customHeight="1" thickBot="1" x14ac:dyDescent="0.3">
      <c r="B62" s="55" t="s">
        <v>58</v>
      </c>
      <c r="C62" s="56"/>
      <c r="D62" s="57"/>
      <c r="E62" s="58"/>
      <c r="F62" s="58"/>
      <c r="G62" s="459">
        <f>SUM(G63,G73)</f>
        <v>2480</v>
      </c>
      <c r="H62" s="459"/>
    </row>
    <row r="63" spans="1:8" s="124" customFormat="1" ht="17.25" customHeight="1" thickTop="1" x14ac:dyDescent="0.25">
      <c r="A63" s="126">
        <v>6130</v>
      </c>
      <c r="B63" s="125" t="s">
        <v>59</v>
      </c>
      <c r="C63" s="126"/>
      <c r="E63" s="123"/>
      <c r="F63" s="123"/>
      <c r="G63" s="446">
        <f>SUM(G64,G68)</f>
        <v>2300</v>
      </c>
      <c r="H63" s="447"/>
    </row>
    <row r="64" spans="1:8" ht="14.25" customHeight="1" x14ac:dyDescent="0.25">
      <c r="B64" s="472" t="s">
        <v>527</v>
      </c>
      <c r="C64" s="472"/>
      <c r="D64" s="472"/>
      <c r="E64" s="472"/>
      <c r="F64" s="472"/>
      <c r="G64" s="474">
        <v>1100</v>
      </c>
      <c r="H64" s="475"/>
    </row>
    <row r="65" spans="1:8" x14ac:dyDescent="0.2">
      <c r="B65" s="478" t="s">
        <v>528</v>
      </c>
      <c r="C65" s="478"/>
      <c r="D65" s="478"/>
      <c r="E65" s="478"/>
      <c r="F65" s="478"/>
      <c r="G65" s="478"/>
      <c r="H65" s="478"/>
    </row>
    <row r="66" spans="1:8" x14ac:dyDescent="0.2">
      <c r="B66" s="478"/>
      <c r="C66" s="478"/>
      <c r="D66" s="478"/>
      <c r="E66" s="478"/>
      <c r="F66" s="478"/>
      <c r="G66" s="478"/>
      <c r="H66" s="478"/>
    </row>
    <row r="67" spans="1:8" s="124" customFormat="1" ht="17.25" customHeight="1" x14ac:dyDescent="0.25">
      <c r="A67" s="126"/>
      <c r="B67" s="125"/>
      <c r="C67" s="126"/>
      <c r="E67" s="123"/>
      <c r="F67" s="123"/>
      <c r="G67" s="242"/>
      <c r="H67" s="243"/>
    </row>
    <row r="68" spans="1:8" ht="14.25" customHeight="1" x14ac:dyDescent="0.25">
      <c r="B68" s="472" t="s">
        <v>372</v>
      </c>
      <c r="C68" s="472"/>
      <c r="D68" s="472"/>
      <c r="E68" s="472"/>
      <c r="F68" s="472"/>
      <c r="G68" s="474">
        <v>1200</v>
      </c>
      <c r="H68" s="475"/>
    </row>
    <row r="69" spans="1:8" ht="15.75" customHeight="1" x14ac:dyDescent="0.2">
      <c r="B69" s="479" t="s">
        <v>529</v>
      </c>
      <c r="C69" s="479"/>
      <c r="D69" s="479"/>
      <c r="E69" s="479"/>
      <c r="F69" s="479"/>
      <c r="G69" s="479"/>
      <c r="H69" s="479"/>
    </row>
    <row r="70" spans="1:8" ht="14.25" customHeight="1" x14ac:dyDescent="0.2">
      <c r="B70" s="479"/>
      <c r="C70" s="479"/>
      <c r="D70" s="479"/>
      <c r="E70" s="479"/>
      <c r="F70" s="479"/>
      <c r="G70" s="479"/>
      <c r="H70" s="479"/>
    </row>
    <row r="71" spans="1:8" x14ac:dyDescent="0.2">
      <c r="B71" s="479"/>
      <c r="C71" s="479"/>
      <c r="D71" s="479"/>
      <c r="E71" s="479"/>
      <c r="F71" s="479"/>
      <c r="G71" s="479"/>
      <c r="H71" s="479"/>
    </row>
    <row r="73" spans="1:8" s="124" customFormat="1" ht="17.25" customHeight="1" x14ac:dyDescent="0.25">
      <c r="A73" s="126">
        <v>6142</v>
      </c>
      <c r="B73" s="125" t="s">
        <v>243</v>
      </c>
      <c r="C73" s="126"/>
      <c r="E73" s="123"/>
      <c r="F73" s="123"/>
      <c r="G73" s="446">
        <f>SUM(G74,G77)</f>
        <v>180</v>
      </c>
      <c r="H73" s="447"/>
    </row>
    <row r="74" spans="1:8" ht="15" customHeight="1" x14ac:dyDescent="0.25">
      <c r="B74" s="472" t="s">
        <v>244</v>
      </c>
      <c r="C74" s="472"/>
      <c r="D74" s="472"/>
      <c r="E74" s="472"/>
      <c r="F74" s="472"/>
      <c r="G74" s="474">
        <v>100</v>
      </c>
      <c r="H74" s="475"/>
    </row>
    <row r="75" spans="1:8" s="30" customFormat="1" ht="29.25" customHeight="1" x14ac:dyDescent="0.2">
      <c r="A75" s="29"/>
      <c r="B75" s="476" t="s">
        <v>245</v>
      </c>
      <c r="C75" s="476"/>
      <c r="D75" s="476"/>
      <c r="E75" s="476"/>
      <c r="F75" s="476"/>
      <c r="G75" s="476"/>
      <c r="H75" s="476"/>
    </row>
    <row r="76" spans="1:8" s="30" customFormat="1" ht="17.25" customHeight="1" x14ac:dyDescent="0.25">
      <c r="A76" s="29"/>
      <c r="B76" s="125"/>
      <c r="C76" s="126"/>
      <c r="D76" s="124"/>
      <c r="E76" s="123"/>
      <c r="F76" s="123"/>
      <c r="G76" s="127"/>
      <c r="H76" s="127"/>
    </row>
    <row r="77" spans="1:8" ht="15" customHeight="1" x14ac:dyDescent="0.25">
      <c r="B77" s="472" t="s">
        <v>246</v>
      </c>
      <c r="C77" s="472"/>
      <c r="D77" s="472"/>
      <c r="E77" s="472"/>
      <c r="F77" s="472"/>
      <c r="G77" s="474">
        <v>80</v>
      </c>
      <c r="H77" s="475"/>
    </row>
    <row r="78" spans="1:8" s="30" customFormat="1" ht="59.25" customHeight="1" x14ac:dyDescent="0.2">
      <c r="A78" s="29"/>
      <c r="B78" s="473" t="s">
        <v>530</v>
      </c>
      <c r="C78" s="476"/>
      <c r="D78" s="476"/>
      <c r="E78" s="476"/>
      <c r="F78" s="476"/>
      <c r="G78" s="476"/>
      <c r="H78" s="476"/>
    </row>
  </sheetData>
  <mergeCells count="53">
    <mergeCell ref="B64:F64"/>
    <mergeCell ref="G64:H64"/>
    <mergeCell ref="B78:H78"/>
    <mergeCell ref="B65:H66"/>
    <mergeCell ref="G73:H73"/>
    <mergeCell ref="B74:F74"/>
    <mergeCell ref="G74:H74"/>
    <mergeCell ref="B75:H75"/>
    <mergeCell ref="B77:F77"/>
    <mergeCell ref="G77:H77"/>
    <mergeCell ref="B68:F68"/>
    <mergeCell ref="G68:H68"/>
    <mergeCell ref="B69:H71"/>
    <mergeCell ref="G1:H1"/>
    <mergeCell ref="B13:D13"/>
    <mergeCell ref="G17:H17"/>
    <mergeCell ref="B34:F34"/>
    <mergeCell ref="G34:H34"/>
    <mergeCell ref="B19:F19"/>
    <mergeCell ref="B20:H20"/>
    <mergeCell ref="B22:F22"/>
    <mergeCell ref="G22:H22"/>
    <mergeCell ref="B23:H23"/>
    <mergeCell ref="G25:H25"/>
    <mergeCell ref="G30:H30"/>
    <mergeCell ref="G27:H27"/>
    <mergeCell ref="G18:H18"/>
    <mergeCell ref="G19:H19"/>
    <mergeCell ref="G29:H29"/>
    <mergeCell ref="G49:H49"/>
    <mergeCell ref="B31:H32"/>
    <mergeCell ref="B35:H35"/>
    <mergeCell ref="B38:F38"/>
    <mergeCell ref="G38:H38"/>
    <mergeCell ref="B39:H42"/>
    <mergeCell ref="B44:F44"/>
    <mergeCell ref="G44:H44"/>
    <mergeCell ref="G26:H26"/>
    <mergeCell ref="B30:F30"/>
    <mergeCell ref="B45:H47"/>
    <mergeCell ref="B27:F27"/>
    <mergeCell ref="B26:F26"/>
    <mergeCell ref="G37:H37"/>
    <mergeCell ref="B50:H51"/>
    <mergeCell ref="G54:H54"/>
    <mergeCell ref="B53:F53"/>
    <mergeCell ref="G53:H53"/>
    <mergeCell ref="G58:H58"/>
    <mergeCell ref="B59:H60"/>
    <mergeCell ref="B55:H55"/>
    <mergeCell ref="G63:H63"/>
    <mergeCell ref="G57:H57"/>
    <mergeCell ref="G62:H62"/>
  </mergeCells>
  <pageMargins left="0.70866141732283472" right="0.70866141732283472" top="0.78740157480314965" bottom="0.78740157480314965" header="0.31496062992125984" footer="0.31496062992125984"/>
  <pageSetup paperSize="9" scale="67" firstPageNumber="27" orientation="portrait" useFirstPageNumber="1" r:id="rId1"/>
  <headerFooter>
    <oddFooter>&amp;L&amp;"-,Kurzíva"Zastupitelstvo Olomouckého kraje 16-12-2019
7. - Rozpočet Olomouckého kraje 2020 - návrh rozpočtu
Příloha č. 3a): Výdaje odborů&amp;R&amp;"-,Kurzíva"Strana &amp;P (Celkem 140)</oddFooter>
  </headerFooter>
  <rowBreaks count="1" manualBreakCount="1">
    <brk id="56" min="1" max="7" man="1"/>
  </rowBreaks>
  <colBreaks count="1" manualBreakCount="1">
    <brk id="11" max="10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XFD82"/>
  <sheetViews>
    <sheetView showGridLines="0" view="pageBreakPreview" zoomScaleNormal="100" zoomScaleSheetLayoutView="100" workbookViewId="0">
      <selection activeCell="P23" sqref="P23"/>
    </sheetView>
  </sheetViews>
  <sheetFormatPr defaultRowHeight="14.25" x14ac:dyDescent="0.2"/>
  <cols>
    <col min="1" max="1" width="6.140625" style="53" customWidth="1"/>
    <col min="2" max="2" width="7.5703125" style="53" customWidth="1"/>
    <col min="3" max="3" width="8.140625" style="47" customWidth="1"/>
    <col min="4" max="4" width="58.7109375" style="45" customWidth="1"/>
    <col min="5" max="6" width="14.140625" style="45" customWidth="1"/>
    <col min="7" max="7" width="14.140625" style="47" customWidth="1"/>
    <col min="8" max="8" width="9.140625" style="47" customWidth="1"/>
    <col min="9" max="11" width="9.140625" style="47"/>
    <col min="12" max="12" width="13.28515625" style="47" customWidth="1"/>
    <col min="13" max="16384" width="9.140625" style="47"/>
  </cols>
  <sheetData>
    <row r="1" spans="1:38 16384:16384" ht="23.25" x14ac:dyDescent="0.35">
      <c r="B1" s="129" t="s">
        <v>262</v>
      </c>
      <c r="C1" s="53"/>
      <c r="D1" s="47"/>
      <c r="G1" s="309" t="s">
        <v>263</v>
      </c>
      <c r="H1" s="309"/>
    </row>
    <row r="2" spans="1:38 16384:16384" x14ac:dyDescent="0.2">
      <c r="C2" s="53"/>
      <c r="D2" s="47"/>
      <c r="G2" s="45"/>
    </row>
    <row r="3" spans="1:38 16384:16384" x14ac:dyDescent="0.2">
      <c r="B3" s="311" t="s">
        <v>1</v>
      </c>
      <c r="C3" s="312" t="s">
        <v>303</v>
      </c>
      <c r="D3" s="47"/>
      <c r="G3" s="45"/>
    </row>
    <row r="4" spans="1:38 16384:16384" x14ac:dyDescent="0.2">
      <c r="C4" s="311" t="s">
        <v>56</v>
      </c>
      <c r="D4" s="47"/>
      <c r="G4" s="45"/>
    </row>
    <row r="5" spans="1:38 16384:16384" s="50" customFormat="1" ht="13.5" thickBot="1" x14ac:dyDescent="0.25">
      <c r="B5" s="131"/>
      <c r="C5" s="131"/>
      <c r="E5" s="46"/>
      <c r="F5" s="46"/>
      <c r="G5" s="46"/>
      <c r="H5" s="220" t="s">
        <v>6</v>
      </c>
    </row>
    <row r="6" spans="1:38 16384:16384" s="50" customFormat="1" ht="39.75" thickTop="1" thickBot="1" x14ac:dyDescent="0.25">
      <c r="B6" s="82" t="s">
        <v>2</v>
      </c>
      <c r="C6" s="83" t="s">
        <v>3</v>
      </c>
      <c r="D6" s="84" t="s">
        <v>4</v>
      </c>
      <c r="E6" s="85" t="s">
        <v>444</v>
      </c>
      <c r="F6" s="1" t="s">
        <v>721</v>
      </c>
      <c r="G6" s="85" t="s">
        <v>445</v>
      </c>
      <c r="H6" s="36" t="s">
        <v>5</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16384:16384" s="91" customFormat="1" ht="12.75" thickTop="1" thickBot="1" x14ac:dyDescent="0.25">
      <c r="B7" s="86">
        <v>1</v>
      </c>
      <c r="C7" s="87">
        <v>2</v>
      </c>
      <c r="D7" s="87">
        <v>3</v>
      </c>
      <c r="E7" s="88">
        <v>4</v>
      </c>
      <c r="F7" s="88">
        <v>5</v>
      </c>
      <c r="G7" s="88">
        <v>6</v>
      </c>
      <c r="H7" s="89" t="s">
        <v>442</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XFD7" s="91">
        <f>SUM(B7:XFC7)</f>
        <v>21</v>
      </c>
    </row>
    <row r="8" spans="1:38 16384:16384" ht="15" thickTop="1" x14ac:dyDescent="0.2">
      <c r="B8" s="107">
        <v>6172</v>
      </c>
      <c r="C8" s="108">
        <v>50</v>
      </c>
      <c r="D8" s="99" t="s">
        <v>323</v>
      </c>
      <c r="E8" s="32"/>
      <c r="F8" s="32">
        <v>375</v>
      </c>
      <c r="G8" s="32"/>
      <c r="H8" s="44"/>
    </row>
    <row r="9" spans="1:38 16384:16384" ht="15" thickBot="1" x14ac:dyDescent="0.25">
      <c r="B9" s="107">
        <v>6172</v>
      </c>
      <c r="C9" s="108">
        <v>51</v>
      </c>
      <c r="D9" s="112" t="s">
        <v>7</v>
      </c>
      <c r="E9" s="32">
        <v>32773</v>
      </c>
      <c r="F9" s="32">
        <v>32598</v>
      </c>
      <c r="G9" s="32">
        <f>SUM(G13)</f>
        <v>35531</v>
      </c>
      <c r="H9" s="44">
        <f>G9/E9*100</f>
        <v>108.41546394898241</v>
      </c>
    </row>
    <row r="10" spans="1:38 16384:16384" s="117" customFormat="1" ht="16.5" thickTop="1" thickBot="1" x14ac:dyDescent="0.3">
      <c r="B10" s="302" t="s">
        <v>8</v>
      </c>
      <c r="C10" s="303"/>
      <c r="D10" s="304"/>
      <c r="E10" s="115">
        <f>SUM(E9:E9)</f>
        <v>32773</v>
      </c>
      <c r="F10" s="115">
        <f>SUM(F8:F9)</f>
        <v>32973</v>
      </c>
      <c r="G10" s="115">
        <f>SUM(G9:G9)</f>
        <v>35531</v>
      </c>
      <c r="H10" s="51">
        <f>G10/E10*100</f>
        <v>108.41546394898241</v>
      </c>
    </row>
    <row r="11" spans="1:38 16384:16384" ht="15" thickTop="1" x14ac:dyDescent="0.2">
      <c r="B11" s="314"/>
      <c r="C11" s="314"/>
      <c r="D11" s="314"/>
      <c r="E11" s="314"/>
      <c r="F11" s="314"/>
      <c r="G11" s="314"/>
      <c r="H11" s="314"/>
    </row>
    <row r="12" spans="1:38 16384:16384" ht="15" x14ac:dyDescent="0.25">
      <c r="B12" s="54" t="s">
        <v>10</v>
      </c>
      <c r="C12" s="53"/>
      <c r="D12" s="47"/>
      <c r="G12" s="45"/>
    </row>
    <row r="13" spans="1:38 16384:16384" ht="17.25" customHeight="1" thickBot="1" x14ac:dyDescent="0.3">
      <c r="B13" s="55" t="s">
        <v>44</v>
      </c>
      <c r="C13" s="56"/>
      <c r="D13" s="57"/>
      <c r="E13" s="58"/>
      <c r="F13" s="58"/>
      <c r="G13" s="459">
        <f>SUM(G14,G17,G20,G24,G62,G66,G69)</f>
        <v>35531</v>
      </c>
      <c r="H13" s="459"/>
    </row>
    <row r="14" spans="1:38 16384:16384" ht="15.75" thickTop="1" x14ac:dyDescent="0.25">
      <c r="A14" s="53">
        <v>5137</v>
      </c>
      <c r="B14" s="52" t="s">
        <v>13</v>
      </c>
      <c r="C14" s="29"/>
      <c r="D14" s="30"/>
      <c r="E14" s="31"/>
      <c r="F14" s="31"/>
      <c r="G14" s="481">
        <v>1060</v>
      </c>
      <c r="H14" s="481"/>
    </row>
    <row r="15" spans="1:38 16384:16384" s="30" customFormat="1" ht="45.75" customHeight="1" x14ac:dyDescent="0.2">
      <c r="B15" s="473" t="s">
        <v>766</v>
      </c>
      <c r="C15" s="473"/>
      <c r="D15" s="473"/>
      <c r="E15" s="473"/>
      <c r="F15" s="473"/>
      <c r="G15" s="473"/>
      <c r="H15" s="473"/>
    </row>
    <row r="16" spans="1:38 16384:16384" s="30" customFormat="1" ht="17.25" customHeight="1" x14ac:dyDescent="0.25">
      <c r="B16" s="125"/>
      <c r="C16" s="126"/>
      <c r="D16" s="124"/>
      <c r="E16" s="123"/>
      <c r="F16" s="123"/>
      <c r="G16" s="124"/>
      <c r="H16" s="127"/>
    </row>
    <row r="17" spans="1:8" ht="15" x14ac:dyDescent="0.25">
      <c r="A17" s="53">
        <v>5139</v>
      </c>
      <c r="B17" s="52" t="s">
        <v>200</v>
      </c>
      <c r="C17" s="53"/>
      <c r="D17" s="47"/>
      <c r="G17" s="482">
        <v>200</v>
      </c>
      <c r="H17" s="482"/>
    </row>
    <row r="18" spans="1:8" ht="14.25" customHeight="1" x14ac:dyDescent="0.2">
      <c r="B18" s="456" t="s">
        <v>557</v>
      </c>
      <c r="C18" s="456"/>
      <c r="D18" s="456"/>
      <c r="E18" s="456"/>
      <c r="F18" s="456"/>
      <c r="G18" s="456"/>
      <c r="H18" s="456"/>
    </row>
    <row r="19" spans="1:8" s="30" customFormat="1" ht="17.25" customHeight="1" x14ac:dyDescent="0.25">
      <c r="B19" s="125"/>
      <c r="C19" s="126"/>
      <c r="D19" s="124"/>
      <c r="E19" s="123"/>
      <c r="F19" s="123"/>
      <c r="G19" s="127"/>
      <c r="H19" s="127"/>
    </row>
    <row r="20" spans="1:8" ht="15" x14ac:dyDescent="0.25">
      <c r="A20" s="53">
        <v>5164</v>
      </c>
      <c r="B20" s="52" t="s">
        <v>32</v>
      </c>
      <c r="C20" s="53"/>
      <c r="D20" s="47"/>
      <c r="G20" s="482">
        <v>2261</v>
      </c>
      <c r="H20" s="482"/>
    </row>
    <row r="21" spans="1:8" ht="15" customHeight="1" x14ac:dyDescent="0.2">
      <c r="B21" s="419" t="s">
        <v>767</v>
      </c>
      <c r="C21" s="419"/>
      <c r="D21" s="419"/>
      <c r="E21" s="419"/>
      <c r="F21" s="419"/>
      <c r="G21" s="419"/>
      <c r="H21" s="419"/>
    </row>
    <row r="22" spans="1:8" ht="13.5" customHeight="1" x14ac:dyDescent="0.2">
      <c r="B22" s="419"/>
      <c r="C22" s="419"/>
      <c r="D22" s="419"/>
      <c r="E22" s="419"/>
      <c r="F22" s="419"/>
      <c r="G22" s="419"/>
      <c r="H22" s="419"/>
    </row>
    <row r="23" spans="1:8" s="30" customFormat="1" ht="17.25" customHeight="1" x14ac:dyDescent="0.25">
      <c r="B23" s="125"/>
      <c r="C23" s="126"/>
      <c r="D23" s="124"/>
      <c r="E23" s="123"/>
      <c r="F23" s="123"/>
      <c r="G23" s="127"/>
      <c r="H23" s="127"/>
    </row>
    <row r="24" spans="1:8" ht="15" x14ac:dyDescent="0.25">
      <c r="A24" s="53">
        <v>5168</v>
      </c>
      <c r="B24" s="52" t="s">
        <v>87</v>
      </c>
      <c r="C24" s="53"/>
      <c r="D24" s="47"/>
      <c r="G24" s="483">
        <f>30010+200</f>
        <v>30210</v>
      </c>
      <c r="H24" s="483"/>
    </row>
    <row r="25" spans="1:8" x14ac:dyDescent="0.2">
      <c r="B25" s="317" t="s">
        <v>558</v>
      </c>
      <c r="C25" s="317"/>
      <c r="D25" s="317"/>
      <c r="E25" s="317"/>
      <c r="F25" s="317"/>
      <c r="G25" s="318"/>
      <c r="H25" s="318"/>
    </row>
    <row r="26" spans="1:8" ht="27.75" customHeight="1" x14ac:dyDescent="0.2">
      <c r="B26" s="445" t="s">
        <v>559</v>
      </c>
      <c r="C26" s="445"/>
      <c r="D26" s="445"/>
      <c r="E26" s="445"/>
      <c r="F26" s="445"/>
      <c r="G26" s="318"/>
      <c r="H26" s="318"/>
    </row>
    <row r="27" spans="1:8" ht="27.75" customHeight="1" x14ac:dyDescent="0.2">
      <c r="B27" s="445" t="s">
        <v>560</v>
      </c>
      <c r="C27" s="445"/>
      <c r="D27" s="445"/>
      <c r="E27" s="445"/>
      <c r="F27" s="445"/>
      <c r="G27" s="318"/>
      <c r="H27" s="318"/>
    </row>
    <row r="28" spans="1:8" ht="14.25" customHeight="1" x14ac:dyDescent="0.2">
      <c r="B28" s="445" t="s">
        <v>561</v>
      </c>
      <c r="C28" s="445"/>
      <c r="D28" s="445"/>
      <c r="E28" s="445"/>
      <c r="F28" s="445"/>
      <c r="G28" s="318"/>
      <c r="H28" s="318"/>
    </row>
    <row r="29" spans="1:8" ht="14.25" customHeight="1" x14ac:dyDescent="0.2">
      <c r="B29" s="445" t="s">
        <v>562</v>
      </c>
      <c r="C29" s="445"/>
      <c r="D29" s="445"/>
      <c r="E29" s="445"/>
      <c r="F29" s="445"/>
      <c r="G29" s="318"/>
      <c r="H29" s="318"/>
    </row>
    <row r="30" spans="1:8" ht="14.25" customHeight="1" x14ac:dyDescent="0.2">
      <c r="B30" s="445" t="s">
        <v>405</v>
      </c>
      <c r="C30" s="445"/>
      <c r="D30" s="445"/>
      <c r="E30" s="445"/>
      <c r="F30" s="445"/>
      <c r="G30" s="318"/>
      <c r="H30" s="318"/>
    </row>
    <row r="31" spans="1:8" ht="14.25" customHeight="1" x14ac:dyDescent="0.2">
      <c r="B31" s="445" t="s">
        <v>406</v>
      </c>
      <c r="C31" s="445"/>
      <c r="D31" s="445"/>
      <c r="E31" s="445"/>
      <c r="F31" s="445"/>
      <c r="G31" s="318"/>
      <c r="H31" s="318"/>
    </row>
    <row r="32" spans="1:8" ht="45.75" customHeight="1" x14ac:dyDescent="0.2">
      <c r="B32" s="445" t="s">
        <v>563</v>
      </c>
      <c r="C32" s="445"/>
      <c r="D32" s="445"/>
      <c r="E32" s="445"/>
      <c r="F32" s="445"/>
      <c r="G32" s="318"/>
      <c r="H32" s="318"/>
    </row>
    <row r="33" spans="2:8" ht="14.25" customHeight="1" x14ac:dyDescent="0.2">
      <c r="B33" s="445" t="s">
        <v>407</v>
      </c>
      <c r="C33" s="445"/>
      <c r="D33" s="445"/>
      <c r="E33" s="445"/>
      <c r="F33" s="445"/>
      <c r="G33" s="318"/>
      <c r="H33" s="318"/>
    </row>
    <row r="34" spans="2:8" ht="30.75" customHeight="1" x14ac:dyDescent="0.2">
      <c r="B34" s="445" t="s">
        <v>564</v>
      </c>
      <c r="C34" s="445"/>
      <c r="D34" s="445"/>
      <c r="E34" s="445"/>
      <c r="F34" s="445"/>
      <c r="G34" s="318"/>
      <c r="H34" s="318"/>
    </row>
    <row r="35" spans="2:8" ht="29.25" customHeight="1" x14ac:dyDescent="0.2">
      <c r="B35" s="445" t="s">
        <v>565</v>
      </c>
      <c r="C35" s="445"/>
      <c r="D35" s="445"/>
      <c r="E35" s="445"/>
      <c r="F35" s="445"/>
      <c r="G35" s="318"/>
      <c r="H35" s="318"/>
    </row>
    <row r="36" spans="2:8" ht="14.25" customHeight="1" x14ac:dyDescent="0.2">
      <c r="B36" s="445" t="s">
        <v>566</v>
      </c>
      <c r="C36" s="445"/>
      <c r="D36" s="445"/>
      <c r="E36" s="445"/>
      <c r="F36" s="445"/>
      <c r="G36" s="318"/>
      <c r="H36" s="318"/>
    </row>
    <row r="37" spans="2:8" ht="14.25" customHeight="1" x14ac:dyDescent="0.2">
      <c r="B37" s="445" t="s">
        <v>567</v>
      </c>
      <c r="C37" s="445"/>
      <c r="D37" s="445"/>
      <c r="E37" s="445"/>
      <c r="F37" s="445"/>
      <c r="G37" s="318"/>
      <c r="H37" s="318"/>
    </row>
    <row r="38" spans="2:8" ht="27.75" customHeight="1" x14ac:dyDescent="0.2">
      <c r="B38" s="445" t="s">
        <v>568</v>
      </c>
      <c r="C38" s="445"/>
      <c r="D38" s="445"/>
      <c r="E38" s="445"/>
      <c r="F38" s="445"/>
      <c r="G38" s="318"/>
      <c r="H38" s="318"/>
    </row>
    <row r="39" spans="2:8" ht="27.75" customHeight="1" x14ac:dyDescent="0.2">
      <c r="B39" s="445" t="s">
        <v>569</v>
      </c>
      <c r="C39" s="445"/>
      <c r="D39" s="445"/>
      <c r="E39" s="445"/>
      <c r="F39" s="445"/>
      <c r="G39" s="318"/>
      <c r="H39" s="318"/>
    </row>
    <row r="40" spans="2:8" ht="27.75" customHeight="1" x14ac:dyDescent="0.2">
      <c r="B40" s="445" t="s">
        <v>570</v>
      </c>
      <c r="C40" s="445"/>
      <c r="D40" s="445"/>
      <c r="E40" s="445"/>
      <c r="F40" s="445"/>
      <c r="G40" s="318"/>
      <c r="H40" s="318"/>
    </row>
    <row r="41" spans="2:8" ht="27.75" customHeight="1" x14ac:dyDescent="0.2">
      <c r="B41" s="445" t="s">
        <v>571</v>
      </c>
      <c r="C41" s="445"/>
      <c r="D41" s="445"/>
      <c r="E41" s="445"/>
      <c r="F41" s="445"/>
      <c r="G41" s="318"/>
      <c r="H41" s="318"/>
    </row>
    <row r="42" spans="2:8" ht="14.25" customHeight="1" x14ac:dyDescent="0.2">
      <c r="B42" s="445" t="s">
        <v>572</v>
      </c>
      <c r="C42" s="445"/>
      <c r="D42" s="445"/>
      <c r="E42" s="445"/>
      <c r="F42" s="445"/>
      <c r="G42" s="318"/>
      <c r="H42" s="318"/>
    </row>
    <row r="43" spans="2:8" ht="14.25" customHeight="1" x14ac:dyDescent="0.2">
      <c r="B43" s="445" t="s">
        <v>573</v>
      </c>
      <c r="C43" s="445"/>
      <c r="D43" s="445"/>
      <c r="E43" s="445"/>
      <c r="F43" s="445"/>
      <c r="G43" s="318"/>
      <c r="H43" s="318"/>
    </row>
    <row r="44" spans="2:8" ht="14.25" customHeight="1" x14ac:dyDescent="0.2">
      <c r="B44" s="445" t="s">
        <v>574</v>
      </c>
      <c r="C44" s="445"/>
      <c r="D44" s="445"/>
      <c r="E44" s="445"/>
      <c r="F44" s="445"/>
      <c r="G44" s="318"/>
      <c r="H44" s="318"/>
    </row>
    <row r="45" spans="2:8" ht="14.25" customHeight="1" x14ac:dyDescent="0.2">
      <c r="B45" s="445" t="s">
        <v>575</v>
      </c>
      <c r="C45" s="445"/>
      <c r="D45" s="445"/>
      <c r="E45" s="445"/>
      <c r="F45" s="445"/>
      <c r="G45" s="318"/>
      <c r="H45" s="318"/>
    </row>
    <row r="46" spans="2:8" ht="27.75" customHeight="1" x14ac:dyDescent="0.2">
      <c r="B46" s="445" t="s">
        <v>576</v>
      </c>
      <c r="C46" s="445"/>
      <c r="D46" s="445"/>
      <c r="E46" s="445"/>
      <c r="F46" s="445"/>
      <c r="G46" s="318"/>
      <c r="H46" s="318"/>
    </row>
    <row r="47" spans="2:8" ht="27.75" customHeight="1" x14ac:dyDescent="0.2">
      <c r="B47" s="445" t="s">
        <v>577</v>
      </c>
      <c r="C47" s="445"/>
      <c r="D47" s="445"/>
      <c r="E47" s="445"/>
      <c r="F47" s="445"/>
      <c r="G47" s="318"/>
      <c r="H47" s="318"/>
    </row>
    <row r="48" spans="2:8" ht="27.75" customHeight="1" x14ac:dyDescent="0.2">
      <c r="B48" s="445" t="s">
        <v>578</v>
      </c>
      <c r="C48" s="445"/>
      <c r="D48" s="445"/>
      <c r="E48" s="445"/>
      <c r="F48" s="445"/>
      <c r="G48" s="318"/>
      <c r="H48" s="318"/>
    </row>
    <row r="49" spans="1:8" ht="14.25" customHeight="1" x14ac:dyDescent="0.2">
      <c r="B49" s="445" t="s">
        <v>579</v>
      </c>
      <c r="C49" s="445"/>
      <c r="D49" s="445"/>
      <c r="E49" s="445"/>
      <c r="F49" s="445"/>
      <c r="G49" s="318"/>
      <c r="H49" s="318"/>
    </row>
    <row r="50" spans="1:8" ht="14.25" customHeight="1" x14ac:dyDescent="0.2">
      <c r="B50" s="445" t="s">
        <v>580</v>
      </c>
      <c r="C50" s="445"/>
      <c r="D50" s="445"/>
      <c r="E50" s="445"/>
      <c r="F50" s="445"/>
      <c r="G50" s="318"/>
      <c r="H50" s="318"/>
    </row>
    <row r="51" spans="1:8" ht="27.75" customHeight="1" x14ac:dyDescent="0.2">
      <c r="B51" s="445" t="s">
        <v>581</v>
      </c>
      <c r="C51" s="445"/>
      <c r="D51" s="445"/>
      <c r="E51" s="445"/>
      <c r="F51" s="445"/>
      <c r="G51" s="318"/>
      <c r="H51" s="318"/>
    </row>
    <row r="52" spans="1:8" ht="14.25" customHeight="1" x14ac:dyDescent="0.2">
      <c r="B52" s="445" t="s">
        <v>582</v>
      </c>
      <c r="C52" s="445"/>
      <c r="D52" s="445"/>
      <c r="E52" s="445"/>
      <c r="F52" s="445"/>
      <c r="G52" s="318"/>
      <c r="H52" s="318"/>
    </row>
    <row r="53" spans="1:8" ht="14.25" customHeight="1" x14ac:dyDescent="0.2">
      <c r="B53" s="445" t="s">
        <v>583</v>
      </c>
      <c r="C53" s="445"/>
      <c r="D53" s="445"/>
      <c r="E53" s="445"/>
      <c r="F53" s="445"/>
      <c r="G53" s="318"/>
      <c r="H53" s="318"/>
    </row>
    <row r="54" spans="1:8" ht="74.25" customHeight="1" x14ac:dyDescent="0.2">
      <c r="B54" s="445" t="s">
        <v>584</v>
      </c>
      <c r="C54" s="445"/>
      <c r="D54" s="445"/>
      <c r="E54" s="445"/>
      <c r="F54" s="445"/>
      <c r="G54" s="318"/>
      <c r="H54" s="318"/>
    </row>
    <row r="55" spans="1:8" ht="14.25" customHeight="1" x14ac:dyDescent="0.2">
      <c r="B55" s="445" t="s">
        <v>585</v>
      </c>
      <c r="C55" s="445"/>
      <c r="D55" s="445"/>
      <c r="E55" s="445"/>
      <c r="F55" s="445"/>
      <c r="G55" s="318"/>
      <c r="H55" s="318"/>
    </row>
    <row r="56" spans="1:8" ht="129.75" customHeight="1" x14ac:dyDescent="0.2">
      <c r="B56" s="445" t="s">
        <v>586</v>
      </c>
      <c r="C56" s="445"/>
      <c r="D56" s="445"/>
      <c r="E56" s="445"/>
      <c r="F56" s="445"/>
      <c r="G56" s="318"/>
      <c r="H56" s="318"/>
    </row>
    <row r="57" spans="1:8" ht="76.5" customHeight="1" x14ac:dyDescent="0.2">
      <c r="B57" s="445" t="s">
        <v>587</v>
      </c>
      <c r="C57" s="445"/>
      <c r="D57" s="445"/>
      <c r="E57" s="445"/>
      <c r="F57" s="445"/>
      <c r="G57" s="318"/>
      <c r="H57" s="318"/>
    </row>
    <row r="58" spans="1:8" ht="27.75" customHeight="1" x14ac:dyDescent="0.2">
      <c r="B58" s="445" t="s">
        <v>588</v>
      </c>
      <c r="C58" s="445"/>
      <c r="D58" s="445"/>
      <c r="E58" s="445"/>
      <c r="F58" s="445"/>
      <c r="G58" s="318"/>
      <c r="H58" s="318"/>
    </row>
    <row r="59" spans="1:8" ht="131.25" customHeight="1" x14ac:dyDescent="0.2">
      <c r="B59" s="445" t="s">
        <v>589</v>
      </c>
      <c r="C59" s="445"/>
      <c r="D59" s="445"/>
      <c r="E59" s="445"/>
      <c r="F59" s="445"/>
      <c r="G59" s="318"/>
      <c r="H59" s="318"/>
    </row>
    <row r="60" spans="1:8" ht="26.25" customHeight="1" x14ac:dyDescent="0.2">
      <c r="B60" s="466" t="s">
        <v>607</v>
      </c>
      <c r="C60" s="466"/>
      <c r="D60" s="466"/>
      <c r="E60" s="466"/>
      <c r="F60" s="466"/>
      <c r="G60" s="313"/>
      <c r="H60" s="313"/>
    </row>
    <row r="61" spans="1:8" ht="15" customHeight="1" x14ac:dyDescent="0.2">
      <c r="B61" s="339"/>
      <c r="C61" s="339"/>
      <c r="D61" s="339"/>
      <c r="E61" s="339"/>
      <c r="F61" s="339"/>
      <c r="G61" s="341"/>
      <c r="H61" s="341"/>
    </row>
    <row r="62" spans="1:8" ht="15" x14ac:dyDescent="0.25">
      <c r="A62" s="53">
        <v>5169</v>
      </c>
      <c r="B62" s="484" t="s">
        <v>16</v>
      </c>
      <c r="C62" s="484"/>
      <c r="D62" s="484"/>
      <c r="E62" s="484"/>
      <c r="F62" s="484"/>
      <c r="G62" s="483">
        <v>50</v>
      </c>
      <c r="H62" s="483"/>
    </row>
    <row r="63" spans="1:8" ht="15" customHeight="1" x14ac:dyDescent="0.2">
      <c r="B63" s="440" t="s">
        <v>590</v>
      </c>
      <c r="C63" s="440"/>
      <c r="D63" s="440"/>
      <c r="E63" s="440"/>
      <c r="F63" s="440"/>
      <c r="G63" s="440"/>
      <c r="H63" s="440"/>
    </row>
    <row r="64" spans="1:8" ht="15" customHeight="1" x14ac:dyDescent="0.2">
      <c r="B64" s="306"/>
      <c r="C64" s="306"/>
      <c r="D64" s="306"/>
      <c r="E64" s="306"/>
      <c r="F64" s="306"/>
      <c r="G64" s="306"/>
      <c r="H64" s="306"/>
    </row>
    <row r="65" spans="1:8" x14ac:dyDescent="0.2">
      <c r="B65" s="311"/>
      <c r="C65" s="311"/>
      <c r="D65" s="311"/>
      <c r="E65" s="311"/>
      <c r="F65" s="311"/>
      <c r="G65" s="313"/>
      <c r="H65" s="313"/>
    </row>
    <row r="66" spans="1:8" ht="15" x14ac:dyDescent="0.25">
      <c r="A66" s="53">
        <v>5171</v>
      </c>
      <c r="B66" s="484" t="s">
        <v>17</v>
      </c>
      <c r="C66" s="484"/>
      <c r="D66" s="484"/>
      <c r="E66" s="484"/>
      <c r="F66" s="484"/>
      <c r="G66" s="483">
        <v>1000</v>
      </c>
      <c r="H66" s="483"/>
    </row>
    <row r="67" spans="1:8" ht="28.5" customHeight="1" x14ac:dyDescent="0.2">
      <c r="B67" s="440" t="s">
        <v>591</v>
      </c>
      <c r="C67" s="440"/>
      <c r="D67" s="440"/>
      <c r="E67" s="440"/>
      <c r="F67" s="440"/>
      <c r="G67" s="440"/>
      <c r="H67" s="440"/>
    </row>
    <row r="68" spans="1:8" x14ac:dyDescent="0.2">
      <c r="B68" s="311"/>
      <c r="C68" s="53"/>
      <c r="D68" s="47"/>
      <c r="G68" s="45"/>
    </row>
    <row r="69" spans="1:8" ht="15" x14ac:dyDescent="0.25">
      <c r="A69" s="53">
        <v>5172</v>
      </c>
      <c r="B69" s="484" t="s">
        <v>264</v>
      </c>
      <c r="C69" s="484"/>
      <c r="D69" s="484"/>
      <c r="E69" s="484"/>
      <c r="F69" s="484"/>
      <c r="G69" s="483">
        <v>750</v>
      </c>
      <c r="H69" s="483"/>
    </row>
    <row r="70" spans="1:8" ht="44.25" customHeight="1" x14ac:dyDescent="0.2">
      <c r="B70" s="440" t="s">
        <v>608</v>
      </c>
      <c r="C70" s="440"/>
      <c r="D70" s="440"/>
      <c r="E70" s="440"/>
      <c r="F70" s="440"/>
      <c r="G70" s="440"/>
      <c r="H70" s="440"/>
    </row>
    <row r="71" spans="1:8" ht="57" customHeight="1" x14ac:dyDescent="0.2">
      <c r="B71" s="307"/>
      <c r="C71" s="307"/>
      <c r="D71" s="307"/>
      <c r="E71" s="307"/>
      <c r="F71" s="307"/>
      <c r="G71" s="313"/>
      <c r="H71" s="313"/>
    </row>
    <row r="72" spans="1:8" ht="55.5" customHeight="1" x14ac:dyDescent="0.2">
      <c r="B72" s="307"/>
      <c r="C72" s="307"/>
      <c r="D72" s="307"/>
      <c r="E72" s="307"/>
      <c r="F72" s="307"/>
      <c r="G72" s="313"/>
      <c r="H72" s="313"/>
    </row>
    <row r="73" spans="1:8" x14ac:dyDescent="0.2">
      <c r="A73" s="444"/>
      <c r="B73" s="444"/>
      <c r="C73" s="444"/>
      <c r="D73" s="444"/>
      <c r="E73" s="444"/>
      <c r="F73" s="480"/>
      <c r="G73" s="480"/>
    </row>
    <row r="74" spans="1:8" x14ac:dyDescent="0.2">
      <c r="A74" s="444"/>
      <c r="B74" s="444"/>
      <c r="C74" s="444"/>
      <c r="D74" s="444"/>
      <c r="E74" s="444"/>
      <c r="F74" s="480"/>
      <c r="G74" s="480"/>
    </row>
    <row r="75" spans="1:8" x14ac:dyDescent="0.2">
      <c r="A75" s="444"/>
      <c r="B75" s="444"/>
      <c r="C75" s="444"/>
      <c r="D75" s="444"/>
      <c r="E75" s="444"/>
      <c r="F75" s="480"/>
      <c r="G75" s="480"/>
    </row>
    <row r="76" spans="1:8" x14ac:dyDescent="0.2">
      <c r="A76" s="444"/>
      <c r="B76" s="444"/>
      <c r="C76" s="444"/>
      <c r="D76" s="444"/>
      <c r="E76" s="444"/>
      <c r="F76" s="480"/>
      <c r="G76" s="480"/>
    </row>
    <row r="77" spans="1:8" x14ac:dyDescent="0.2">
      <c r="A77" s="444"/>
      <c r="B77" s="444"/>
      <c r="C77" s="444"/>
      <c r="D77" s="444"/>
      <c r="E77" s="444"/>
      <c r="F77" s="480"/>
      <c r="G77" s="480"/>
    </row>
    <row r="78" spans="1:8" x14ac:dyDescent="0.2">
      <c r="A78" s="444"/>
      <c r="B78" s="444"/>
      <c r="C78" s="444"/>
      <c r="D78" s="444"/>
      <c r="E78" s="444"/>
      <c r="F78" s="480"/>
      <c r="G78" s="480"/>
    </row>
    <row r="79" spans="1:8" x14ac:dyDescent="0.2">
      <c r="A79" s="444"/>
      <c r="B79" s="444"/>
      <c r="C79" s="444"/>
      <c r="D79" s="444"/>
      <c r="E79" s="444"/>
      <c r="F79" s="480"/>
      <c r="G79" s="480"/>
    </row>
    <row r="80" spans="1:8" x14ac:dyDescent="0.2">
      <c r="A80" s="444"/>
      <c r="B80" s="444"/>
      <c r="C80" s="444"/>
      <c r="D80" s="444"/>
      <c r="E80" s="444"/>
      <c r="F80" s="480"/>
      <c r="G80" s="480"/>
    </row>
    <row r="81" spans="1:7" x14ac:dyDescent="0.2">
      <c r="A81" s="444"/>
      <c r="B81" s="444"/>
      <c r="C81" s="444"/>
      <c r="D81" s="444"/>
      <c r="E81" s="444"/>
      <c r="F81" s="480"/>
      <c r="G81" s="480"/>
    </row>
    <row r="82" spans="1:7" x14ac:dyDescent="0.2">
      <c r="A82" s="444"/>
      <c r="B82" s="444"/>
      <c r="C82" s="444"/>
      <c r="D82" s="444"/>
      <c r="E82" s="444"/>
      <c r="F82" s="480"/>
      <c r="G82" s="480"/>
    </row>
  </sheetData>
  <mergeCells count="72">
    <mergeCell ref="B55:F55"/>
    <mergeCell ref="B56:F56"/>
    <mergeCell ref="B50:F50"/>
    <mergeCell ref="B51:F51"/>
    <mergeCell ref="B52:F52"/>
    <mergeCell ref="B53:F53"/>
    <mergeCell ref="B54:F54"/>
    <mergeCell ref="B62:F62"/>
    <mergeCell ref="G62:H62"/>
    <mergeCell ref="B63:H63"/>
    <mergeCell ref="G66:H66"/>
    <mergeCell ref="B57:F57"/>
    <mergeCell ref="B58:F58"/>
    <mergeCell ref="B59:F59"/>
    <mergeCell ref="B60:F60"/>
    <mergeCell ref="B67:H67"/>
    <mergeCell ref="G69:H69"/>
    <mergeCell ref="B70:H70"/>
    <mergeCell ref="B69:F69"/>
    <mergeCell ref="B66:F66"/>
    <mergeCell ref="B46:F46"/>
    <mergeCell ref="B47:F47"/>
    <mergeCell ref="B48:F48"/>
    <mergeCell ref="B49:F49"/>
    <mergeCell ref="B40:F40"/>
    <mergeCell ref="B41:F41"/>
    <mergeCell ref="B42:F42"/>
    <mergeCell ref="B43:F43"/>
    <mergeCell ref="B44:F44"/>
    <mergeCell ref="B45:F45"/>
    <mergeCell ref="G13:H13"/>
    <mergeCell ref="B26:F26"/>
    <mergeCell ref="B27:F27"/>
    <mergeCell ref="B28:F28"/>
    <mergeCell ref="B29:F29"/>
    <mergeCell ref="G24:H24"/>
    <mergeCell ref="B30:F30"/>
    <mergeCell ref="B31:F31"/>
    <mergeCell ref="B32:F32"/>
    <mergeCell ref="B33:F33"/>
    <mergeCell ref="B34:F34"/>
    <mergeCell ref="B35:F35"/>
    <mergeCell ref="B36:F36"/>
    <mergeCell ref="B37:F37"/>
    <mergeCell ref="B38:F38"/>
    <mergeCell ref="B39:F39"/>
    <mergeCell ref="A77:E77"/>
    <mergeCell ref="F77:G77"/>
    <mergeCell ref="A78:E78"/>
    <mergeCell ref="F78:G78"/>
    <mergeCell ref="A73:E73"/>
    <mergeCell ref="F73:G73"/>
    <mergeCell ref="A74:E74"/>
    <mergeCell ref="F74:G74"/>
    <mergeCell ref="A75:E75"/>
    <mergeCell ref="F75:G75"/>
    <mergeCell ref="A82:E82"/>
    <mergeCell ref="F82:G82"/>
    <mergeCell ref="G14:H14"/>
    <mergeCell ref="B15:H15"/>
    <mergeCell ref="G17:H17"/>
    <mergeCell ref="B18:H18"/>
    <mergeCell ref="G20:H20"/>
    <mergeCell ref="B21:H22"/>
    <mergeCell ref="A79:E79"/>
    <mergeCell ref="F79:G79"/>
    <mergeCell ref="A80:E80"/>
    <mergeCell ref="F80:G80"/>
    <mergeCell ref="A81:E81"/>
    <mergeCell ref="F81:G81"/>
    <mergeCell ref="A76:E76"/>
    <mergeCell ref="F76:G76"/>
  </mergeCells>
  <pageMargins left="0.70866141732283472" right="0.70866141732283472" top="0.78740157480314965" bottom="0.78740157480314965" header="0.31496062992125984" footer="0.31496062992125984"/>
  <pageSetup paperSize="9" scale="67" firstPageNumber="29"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1" max="10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L56"/>
  <sheetViews>
    <sheetView showGridLines="0" view="pageBreakPreview" zoomScaleNormal="100" zoomScaleSheetLayoutView="100" workbookViewId="0">
      <selection activeCell="P23" sqref="P23"/>
    </sheetView>
  </sheetViews>
  <sheetFormatPr defaultRowHeight="14.25" x14ac:dyDescent="0.2"/>
  <cols>
    <col min="1" max="1" width="9.140625" style="47"/>
    <col min="2" max="2" width="8.5703125" style="53" customWidth="1"/>
    <col min="3" max="3" width="9.140625" style="53"/>
    <col min="4" max="4" width="60.85546875" style="47" customWidth="1"/>
    <col min="5" max="5" width="14.140625" style="47" customWidth="1"/>
    <col min="6" max="7" width="14.140625" style="45" customWidth="1"/>
    <col min="8" max="8" width="9.140625" style="47" customWidth="1"/>
    <col min="9" max="10" width="9.140625" style="46"/>
    <col min="11" max="11" width="9.140625" style="47"/>
    <col min="12" max="12" width="13.28515625" style="47" customWidth="1"/>
    <col min="13" max="16384" width="9.140625" style="47"/>
  </cols>
  <sheetData>
    <row r="1" spans="2:38" ht="23.25" x14ac:dyDescent="0.35">
      <c r="B1" s="129" t="s">
        <v>62</v>
      </c>
      <c r="G1" s="465" t="s">
        <v>63</v>
      </c>
      <c r="H1" s="465"/>
    </row>
    <row r="3" spans="2:38" x14ac:dyDescent="0.2">
      <c r="B3" s="66" t="s">
        <v>1</v>
      </c>
      <c r="C3" s="66" t="s">
        <v>712</v>
      </c>
    </row>
    <row r="4" spans="2:38" x14ac:dyDescent="0.2">
      <c r="C4" s="66" t="s">
        <v>56</v>
      </c>
    </row>
    <row r="6" spans="2:38" s="50" customFormat="1" ht="13.5" thickBot="1" x14ac:dyDescent="0.25">
      <c r="B6" s="131"/>
      <c r="C6" s="131"/>
      <c r="F6" s="46"/>
      <c r="G6" s="46"/>
      <c r="H6" s="220" t="s">
        <v>6</v>
      </c>
      <c r="I6" s="46"/>
      <c r="J6" s="46"/>
    </row>
    <row r="7" spans="2:38" s="50" customFormat="1" ht="39.75" thickTop="1" thickBot="1" x14ac:dyDescent="0.25">
      <c r="B7" s="82" t="s">
        <v>2</v>
      </c>
      <c r="C7" s="83" t="s">
        <v>3</v>
      </c>
      <c r="D7" s="84" t="s">
        <v>4</v>
      </c>
      <c r="E7" s="85" t="s">
        <v>444</v>
      </c>
      <c r="F7" s="1" t="s">
        <v>721</v>
      </c>
      <c r="G7" s="85" t="s">
        <v>445</v>
      </c>
      <c r="H7" s="36" t="s">
        <v>5</v>
      </c>
      <c r="I7" s="81"/>
      <c r="J7" s="81"/>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2:38" s="91" customFormat="1" thickTop="1" thickBot="1" x14ac:dyDescent="0.25">
      <c r="B8" s="86">
        <v>1</v>
      </c>
      <c r="C8" s="87">
        <v>2</v>
      </c>
      <c r="D8" s="87">
        <v>3</v>
      </c>
      <c r="E8" s="88">
        <v>4</v>
      </c>
      <c r="F8" s="88">
        <v>5</v>
      </c>
      <c r="G8" s="88">
        <v>6</v>
      </c>
      <c r="H8" s="89" t="s">
        <v>442</v>
      </c>
      <c r="I8" s="277"/>
      <c r="J8" s="277"/>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row>
    <row r="9" spans="2:38" ht="15" thickTop="1" x14ac:dyDescent="0.2">
      <c r="B9" s="107">
        <v>6172</v>
      </c>
      <c r="C9" s="108">
        <v>51</v>
      </c>
      <c r="D9" s="112" t="s">
        <v>7</v>
      </c>
      <c r="E9" s="32">
        <v>95304</v>
      </c>
      <c r="F9" s="32">
        <v>98772</v>
      </c>
      <c r="G9" s="42">
        <f>SUM(G16)</f>
        <v>100110</v>
      </c>
      <c r="H9" s="44">
        <f>G9/E9*100</f>
        <v>105.04281037522034</v>
      </c>
    </row>
    <row r="10" spans="2:38" s="229" customFormat="1" ht="28.5" x14ac:dyDescent="0.25">
      <c r="B10" s="215">
        <v>6172</v>
      </c>
      <c r="C10" s="216">
        <v>53</v>
      </c>
      <c r="D10" s="225" t="s">
        <v>324</v>
      </c>
      <c r="E10" s="142">
        <f>SUM(I43)</f>
        <v>12000</v>
      </c>
      <c r="F10" s="142">
        <v>12000</v>
      </c>
      <c r="G10" s="142">
        <f>SUM(G43)</f>
        <v>10000</v>
      </c>
      <c r="H10" s="111">
        <f>G10/E10*100</f>
        <v>83.333333333333343</v>
      </c>
      <c r="I10" s="278"/>
      <c r="J10" s="278"/>
    </row>
    <row r="11" spans="2:38" ht="15" thickBot="1" x14ac:dyDescent="0.25">
      <c r="B11" s="113">
        <v>6409</v>
      </c>
      <c r="C11" s="114">
        <v>59</v>
      </c>
      <c r="D11" s="133" t="s">
        <v>40</v>
      </c>
      <c r="E11" s="33">
        <v>112782</v>
      </c>
      <c r="F11" s="33">
        <v>343935</v>
      </c>
      <c r="G11" s="33">
        <f>SUM(G49)</f>
        <v>95377</v>
      </c>
      <c r="H11" s="44">
        <f>G11/E11*100</f>
        <v>84.567572839637535</v>
      </c>
    </row>
    <row r="12" spans="2:38" s="117" customFormat="1" ht="16.5" thickTop="1" thickBot="1" x14ac:dyDescent="0.3">
      <c r="B12" s="432" t="s">
        <v>8</v>
      </c>
      <c r="C12" s="433"/>
      <c r="D12" s="434"/>
      <c r="E12" s="115">
        <f>SUM(E9:E11)</f>
        <v>220086</v>
      </c>
      <c r="F12" s="115">
        <f>SUM(F9:F11)</f>
        <v>454707</v>
      </c>
      <c r="G12" s="115">
        <f>SUM(G9:G11)</f>
        <v>205487</v>
      </c>
      <c r="H12" s="51">
        <f>G12/E12*100</f>
        <v>93.366683932644506</v>
      </c>
      <c r="I12" s="259"/>
      <c r="J12" s="259"/>
    </row>
    <row r="13" spans="2:38" ht="15" thickTop="1" x14ac:dyDescent="0.2">
      <c r="B13" s="47"/>
      <c r="C13" s="47"/>
      <c r="F13" s="47"/>
      <c r="G13" s="47"/>
    </row>
    <row r="14" spans="2:38" x14ac:dyDescent="0.2">
      <c r="B14" s="48"/>
      <c r="C14" s="48"/>
      <c r="D14" s="48"/>
      <c r="E14" s="48"/>
      <c r="F14" s="48"/>
      <c r="G14" s="48"/>
      <c r="H14" s="48"/>
    </row>
    <row r="15" spans="2:38" ht="15" x14ac:dyDescent="0.25">
      <c r="B15" s="54" t="s">
        <v>10</v>
      </c>
    </row>
    <row r="16" spans="2:38" ht="17.25" customHeight="1" thickBot="1" x14ac:dyDescent="0.3">
      <c r="B16" s="55" t="s">
        <v>44</v>
      </c>
      <c r="C16" s="56"/>
      <c r="D16" s="57"/>
      <c r="E16" s="57"/>
      <c r="F16" s="58"/>
      <c r="G16" s="459">
        <f>SUM(G17,G29,G32,G35,G38,G41)</f>
        <v>100110</v>
      </c>
      <c r="H16" s="459"/>
      <c r="I16" s="261">
        <f>SUM(I17,I29,I31,I32,I35,I38,I41)</f>
        <v>95304</v>
      </c>
      <c r="J16" s="261">
        <f>SUM(J17,J29,J31,J32,J35,J38,J41)</f>
        <v>95791</v>
      </c>
    </row>
    <row r="17" spans="1:10" ht="15.75" thickTop="1" x14ac:dyDescent="0.25">
      <c r="A17" s="47">
        <v>5141</v>
      </c>
      <c r="B17" s="52" t="s">
        <v>83</v>
      </c>
      <c r="G17" s="423">
        <f>SUM(G18:H27)</f>
        <v>95400</v>
      </c>
      <c r="H17" s="458"/>
      <c r="I17" s="46">
        <v>92000</v>
      </c>
      <c r="J17" s="46">
        <v>89000</v>
      </c>
    </row>
    <row r="18" spans="1:10" ht="15" x14ac:dyDescent="0.25">
      <c r="B18" s="66" t="s">
        <v>137</v>
      </c>
      <c r="G18" s="485">
        <v>8500</v>
      </c>
      <c r="H18" s="486"/>
    </row>
    <row r="19" spans="1:10" x14ac:dyDescent="0.2">
      <c r="B19" s="440" t="s">
        <v>138</v>
      </c>
      <c r="C19" s="441"/>
      <c r="D19" s="441"/>
      <c r="E19" s="441"/>
      <c r="F19" s="441"/>
      <c r="G19" s="146"/>
      <c r="H19" s="147"/>
    </row>
    <row r="20" spans="1:10" ht="15" x14ac:dyDescent="0.25">
      <c r="B20" s="441"/>
      <c r="C20" s="441"/>
      <c r="D20" s="441"/>
      <c r="E20" s="441"/>
      <c r="F20" s="441"/>
      <c r="G20" s="485">
        <v>12000</v>
      </c>
      <c r="H20" s="486"/>
    </row>
    <row r="21" spans="1:10" ht="3.75" customHeight="1" x14ac:dyDescent="0.2">
      <c r="B21" s="456" t="s">
        <v>139</v>
      </c>
      <c r="C21" s="469"/>
      <c r="D21" s="469"/>
      <c r="E21" s="469"/>
      <c r="F21" s="469"/>
      <c r="G21" s="148"/>
      <c r="H21" s="148"/>
    </row>
    <row r="22" spans="1:10" ht="15" x14ac:dyDescent="0.25">
      <c r="B22" s="469"/>
      <c r="C22" s="469"/>
      <c r="D22" s="469"/>
      <c r="E22" s="469"/>
      <c r="F22" s="469"/>
      <c r="G22" s="149"/>
      <c r="H22" s="150"/>
    </row>
    <row r="23" spans="1:10" ht="16.5" customHeight="1" x14ac:dyDescent="0.2">
      <c r="B23" s="469"/>
      <c r="C23" s="469"/>
      <c r="D23" s="469"/>
      <c r="E23" s="469"/>
      <c r="F23" s="469"/>
      <c r="G23" s="487">
        <v>56000</v>
      </c>
      <c r="H23" s="487"/>
    </row>
    <row r="24" spans="1:10" ht="17.25" customHeight="1" x14ac:dyDescent="0.2">
      <c r="B24" s="456" t="s">
        <v>300</v>
      </c>
      <c r="C24" s="456"/>
      <c r="D24" s="456"/>
      <c r="E24" s="456"/>
      <c r="F24" s="456"/>
      <c r="G24" s="487">
        <v>10000</v>
      </c>
      <c r="H24" s="487"/>
    </row>
    <row r="25" spans="1:10" ht="17.25" customHeight="1" x14ac:dyDescent="0.2">
      <c r="B25" s="440" t="s">
        <v>301</v>
      </c>
      <c r="C25" s="440"/>
      <c r="D25" s="440"/>
      <c r="E25" s="440"/>
      <c r="F25" s="440"/>
      <c r="G25" s="485">
        <v>2400</v>
      </c>
      <c r="H25" s="485"/>
    </row>
    <row r="26" spans="1:10" ht="17.25" customHeight="1" x14ac:dyDescent="0.2">
      <c r="B26" s="439" t="s">
        <v>347</v>
      </c>
      <c r="C26" s="439"/>
      <c r="D26" s="439"/>
      <c r="E26" s="439"/>
      <c r="F26" s="439"/>
      <c r="G26" s="485">
        <v>1500</v>
      </c>
      <c r="H26" s="485"/>
    </row>
    <row r="27" spans="1:10" ht="19.5" customHeight="1" x14ac:dyDescent="0.2">
      <c r="B27" s="439" t="s">
        <v>424</v>
      </c>
      <c r="C27" s="439"/>
      <c r="D27" s="439"/>
      <c r="E27" s="439"/>
      <c r="F27" s="439"/>
      <c r="G27" s="485">
        <v>5000</v>
      </c>
      <c r="H27" s="485"/>
    </row>
    <row r="28" spans="1:10" ht="15" x14ac:dyDescent="0.25">
      <c r="B28" s="75"/>
      <c r="C28" s="75"/>
      <c r="D28" s="75"/>
      <c r="E28" s="75"/>
      <c r="F28" s="75"/>
      <c r="G28" s="149"/>
      <c r="H28" s="149"/>
    </row>
    <row r="29" spans="1:10" ht="15" x14ac:dyDescent="0.25">
      <c r="A29" s="47">
        <v>5142</v>
      </c>
      <c r="B29" s="462" t="s">
        <v>175</v>
      </c>
      <c r="C29" s="463"/>
      <c r="D29" s="463"/>
      <c r="E29" s="151"/>
      <c r="F29" s="75"/>
      <c r="G29" s="446">
        <v>2000</v>
      </c>
      <c r="H29" s="447"/>
      <c r="I29" s="46">
        <v>600</v>
      </c>
      <c r="J29" s="46">
        <v>3600</v>
      </c>
    </row>
    <row r="30" spans="1:10" ht="15" x14ac:dyDescent="0.25">
      <c r="B30" s="440" t="s">
        <v>64</v>
      </c>
      <c r="C30" s="450"/>
      <c r="D30" s="450"/>
      <c r="E30" s="450"/>
      <c r="F30" s="450"/>
      <c r="G30" s="450"/>
      <c r="H30" s="450"/>
    </row>
    <row r="31" spans="1:10" ht="15" x14ac:dyDescent="0.25">
      <c r="B31" s="152"/>
      <c r="C31" s="75"/>
      <c r="D31" s="75"/>
      <c r="E31" s="75"/>
      <c r="F31" s="75"/>
      <c r="G31" s="153"/>
      <c r="H31" s="154"/>
    </row>
    <row r="32" spans="1:10" ht="15" x14ac:dyDescent="0.25">
      <c r="A32" s="47">
        <v>5163</v>
      </c>
      <c r="B32" s="462" t="s">
        <v>31</v>
      </c>
      <c r="C32" s="463"/>
      <c r="D32" s="463"/>
      <c r="E32" s="151"/>
      <c r="F32" s="75"/>
      <c r="G32" s="446">
        <v>500</v>
      </c>
      <c r="H32" s="447"/>
      <c r="I32" s="46">
        <v>500</v>
      </c>
      <c r="J32" s="46">
        <v>500</v>
      </c>
    </row>
    <row r="33" spans="1:10" ht="27" customHeight="1" x14ac:dyDescent="0.25">
      <c r="B33" s="440" t="s">
        <v>65</v>
      </c>
      <c r="C33" s="441"/>
      <c r="D33" s="441"/>
      <c r="E33" s="441"/>
      <c r="F33" s="441"/>
      <c r="G33" s="441"/>
      <c r="H33" s="441"/>
    </row>
    <row r="34" spans="1:10" ht="15" x14ac:dyDescent="0.25">
      <c r="B34" s="152"/>
      <c r="C34" s="75"/>
      <c r="D34" s="75"/>
      <c r="E34" s="75"/>
      <c r="F34" s="75"/>
      <c r="G34" s="153"/>
      <c r="H34" s="154"/>
    </row>
    <row r="35" spans="1:10" ht="15" x14ac:dyDescent="0.25">
      <c r="A35" s="47">
        <v>5164</v>
      </c>
      <c r="B35" s="462" t="s">
        <v>42</v>
      </c>
      <c r="C35" s="463"/>
      <c r="D35" s="463"/>
      <c r="E35" s="151"/>
      <c r="F35" s="75"/>
      <c r="G35" s="446">
        <v>10</v>
      </c>
      <c r="H35" s="447"/>
      <c r="I35" s="46">
        <v>4</v>
      </c>
      <c r="J35" s="46">
        <v>8</v>
      </c>
    </row>
    <row r="36" spans="1:10" ht="29.25" customHeight="1" x14ac:dyDescent="0.2">
      <c r="B36" s="439" t="s">
        <v>711</v>
      </c>
      <c r="C36" s="439"/>
      <c r="D36" s="439"/>
      <c r="E36" s="439"/>
      <c r="F36" s="439"/>
      <c r="G36" s="439"/>
      <c r="H36" s="439"/>
    </row>
    <row r="37" spans="1:10" ht="15" x14ac:dyDescent="0.25">
      <c r="B37" s="152"/>
      <c r="C37" s="75"/>
      <c r="D37" s="75"/>
      <c r="E37" s="75"/>
      <c r="F37" s="75"/>
      <c r="G37" s="153"/>
      <c r="H37" s="154"/>
    </row>
    <row r="38" spans="1:10" ht="15" x14ac:dyDescent="0.25">
      <c r="A38" s="47">
        <v>5166</v>
      </c>
      <c r="B38" s="462" t="s">
        <v>14</v>
      </c>
      <c r="C38" s="463"/>
      <c r="D38" s="463"/>
      <c r="E38" s="151"/>
      <c r="F38" s="75"/>
      <c r="G38" s="423">
        <v>2000</v>
      </c>
      <c r="H38" s="458"/>
      <c r="I38" s="46">
        <v>2000</v>
      </c>
      <c r="J38" s="46">
        <v>2483</v>
      </c>
    </row>
    <row r="39" spans="1:10" ht="15" x14ac:dyDescent="0.25">
      <c r="B39" s="440" t="s">
        <v>85</v>
      </c>
      <c r="C39" s="441"/>
      <c r="D39" s="441"/>
      <c r="E39" s="441"/>
      <c r="F39" s="441"/>
      <c r="G39" s="441"/>
      <c r="H39" s="441"/>
    </row>
    <row r="40" spans="1:10" ht="15" x14ac:dyDescent="0.25">
      <c r="B40" s="152"/>
      <c r="C40" s="75"/>
      <c r="D40" s="75"/>
      <c r="E40" s="75"/>
      <c r="F40" s="75"/>
      <c r="G40" s="153"/>
      <c r="H40" s="154"/>
    </row>
    <row r="41" spans="1:10" ht="15" x14ac:dyDescent="0.25">
      <c r="A41" s="47">
        <v>5169</v>
      </c>
      <c r="B41" s="462" t="s">
        <v>16</v>
      </c>
      <c r="C41" s="463"/>
      <c r="D41" s="463"/>
      <c r="E41" s="151"/>
      <c r="F41" s="75"/>
      <c r="G41" s="446">
        <v>200</v>
      </c>
      <c r="H41" s="447"/>
      <c r="I41" s="46">
        <v>200</v>
      </c>
      <c r="J41" s="46">
        <v>200</v>
      </c>
    </row>
    <row r="42" spans="1:10" ht="15" x14ac:dyDescent="0.25">
      <c r="B42" s="152"/>
      <c r="C42" s="75"/>
      <c r="D42" s="75"/>
      <c r="E42" s="75"/>
      <c r="F42" s="75"/>
      <c r="G42" s="153"/>
      <c r="H42" s="154"/>
    </row>
    <row r="43" spans="1:10" ht="31.5" customHeight="1" thickBot="1" x14ac:dyDescent="0.3">
      <c r="B43" s="429" t="s">
        <v>333</v>
      </c>
      <c r="C43" s="430"/>
      <c r="D43" s="430"/>
      <c r="E43" s="430"/>
      <c r="F43" s="430"/>
      <c r="G43" s="459">
        <f>SUM(G44)</f>
        <v>10000</v>
      </c>
      <c r="H43" s="459"/>
      <c r="I43" s="261">
        <v>12000</v>
      </c>
      <c r="J43" s="261">
        <v>12000</v>
      </c>
    </row>
    <row r="44" spans="1:10" ht="15.75" thickTop="1" x14ac:dyDescent="0.25">
      <c r="A44" s="47">
        <v>5362</v>
      </c>
      <c r="B44" s="488" t="s">
        <v>38</v>
      </c>
      <c r="C44" s="489"/>
      <c r="D44" s="489"/>
      <c r="E44" s="155"/>
      <c r="F44" s="75"/>
      <c r="G44" s="446">
        <v>10000</v>
      </c>
      <c r="H44" s="447"/>
    </row>
    <row r="45" spans="1:10" x14ac:dyDescent="0.2">
      <c r="B45" s="456" t="s">
        <v>178</v>
      </c>
      <c r="C45" s="469"/>
      <c r="D45" s="469"/>
      <c r="E45" s="469"/>
      <c r="F45" s="469"/>
      <c r="G45" s="469"/>
      <c r="H45" s="469"/>
    </row>
    <row r="46" spans="1:10" x14ac:dyDescent="0.2">
      <c r="B46" s="469"/>
      <c r="C46" s="469"/>
      <c r="D46" s="469"/>
      <c r="E46" s="469"/>
      <c r="F46" s="469"/>
      <c r="G46" s="469"/>
      <c r="H46" s="469"/>
    </row>
    <row r="47" spans="1:10" ht="28.5" customHeight="1" x14ac:dyDescent="0.2">
      <c r="B47" s="469"/>
      <c r="C47" s="469"/>
      <c r="D47" s="469"/>
      <c r="E47" s="469"/>
      <c r="F47" s="469"/>
      <c r="G47" s="469"/>
      <c r="H47" s="469"/>
    </row>
    <row r="48" spans="1:10" ht="15" x14ac:dyDescent="0.25">
      <c r="B48" s="141"/>
      <c r="C48" s="75"/>
      <c r="D48" s="75"/>
      <c r="E48" s="75"/>
      <c r="F48" s="75"/>
      <c r="G48" s="153"/>
      <c r="H48" s="154"/>
    </row>
    <row r="49" spans="1:14" ht="15.75" thickBot="1" x14ac:dyDescent="0.3">
      <c r="B49" s="55" t="s">
        <v>66</v>
      </c>
      <c r="C49" s="56"/>
      <c r="D49" s="57"/>
      <c r="E49" s="57"/>
      <c r="F49" s="58"/>
      <c r="G49" s="459">
        <f>SUM(G51:H56)</f>
        <v>95377</v>
      </c>
      <c r="H49" s="459"/>
      <c r="I49" s="261">
        <v>112782</v>
      </c>
      <c r="J49" s="261">
        <v>158773</v>
      </c>
    </row>
    <row r="50" spans="1:14" ht="15.75" thickTop="1" x14ac:dyDescent="0.25">
      <c r="A50" s="47">
        <v>5901</v>
      </c>
      <c r="B50" s="488" t="s">
        <v>43</v>
      </c>
      <c r="C50" s="489"/>
      <c r="D50" s="489"/>
      <c r="E50" s="155"/>
      <c r="F50" s="75"/>
      <c r="I50" s="279"/>
      <c r="J50" s="279"/>
      <c r="K50" s="156"/>
      <c r="L50" s="156"/>
      <c r="M50" s="156"/>
      <c r="N50" s="156"/>
    </row>
    <row r="51" spans="1:14" ht="15" x14ac:dyDescent="0.25">
      <c r="B51" s="157" t="s">
        <v>231</v>
      </c>
      <c r="C51" s="158"/>
      <c r="D51" s="156"/>
      <c r="E51" s="156"/>
      <c r="F51" s="159"/>
      <c r="G51" s="446">
        <v>0</v>
      </c>
      <c r="H51" s="447"/>
      <c r="I51" s="279"/>
      <c r="J51" s="279"/>
      <c r="K51" s="156"/>
      <c r="L51" s="156"/>
      <c r="M51" s="156"/>
      <c r="N51" s="156"/>
    </row>
    <row r="52" spans="1:14" ht="15" x14ac:dyDescent="0.25">
      <c r="B52" s="157" t="s">
        <v>317</v>
      </c>
      <c r="C52" s="158"/>
      <c r="D52" s="156"/>
      <c r="E52" s="156"/>
      <c r="F52" s="159"/>
      <c r="G52" s="446">
        <v>26382</v>
      </c>
      <c r="H52" s="447"/>
      <c r="I52" s="279"/>
      <c r="J52" s="279"/>
      <c r="K52" s="156"/>
    </row>
    <row r="53" spans="1:14" ht="15" x14ac:dyDescent="0.25">
      <c r="B53" s="157" t="s">
        <v>416</v>
      </c>
      <c r="C53" s="158"/>
      <c r="D53" s="156"/>
      <c r="E53" s="156"/>
      <c r="F53" s="159"/>
      <c r="G53" s="446">
        <v>10000</v>
      </c>
      <c r="H53" s="447"/>
      <c r="I53" s="279"/>
      <c r="J53" s="279"/>
      <c r="K53" s="156"/>
    </row>
    <row r="54" spans="1:14" ht="15" x14ac:dyDescent="0.25">
      <c r="B54" s="157" t="s">
        <v>417</v>
      </c>
      <c r="C54" s="158"/>
      <c r="D54" s="156"/>
      <c r="E54" s="156"/>
      <c r="F54" s="159"/>
      <c r="G54" s="446">
        <v>20000</v>
      </c>
      <c r="H54" s="447"/>
      <c r="I54" s="279"/>
      <c r="J54" s="279"/>
      <c r="K54" s="156"/>
    </row>
    <row r="55" spans="1:14" ht="15" x14ac:dyDescent="0.25">
      <c r="B55" s="375" t="s">
        <v>771</v>
      </c>
      <c r="G55" s="446">
        <v>19360</v>
      </c>
      <c r="H55" s="447"/>
    </row>
    <row r="56" spans="1:14" ht="15" x14ac:dyDescent="0.25">
      <c r="B56" s="375" t="s">
        <v>772</v>
      </c>
      <c r="G56" s="446">
        <f>15500+4135</f>
        <v>19635</v>
      </c>
      <c r="H56" s="447"/>
    </row>
  </sheetData>
  <mergeCells count="44">
    <mergeCell ref="G53:H53"/>
    <mergeCell ref="G54:H54"/>
    <mergeCell ref="B27:F27"/>
    <mergeCell ref="G27:H27"/>
    <mergeCell ref="B43:F43"/>
    <mergeCell ref="G43:H43"/>
    <mergeCell ref="G51:H51"/>
    <mergeCell ref="B32:D32"/>
    <mergeCell ref="G32:H32"/>
    <mergeCell ref="B29:D29"/>
    <mergeCell ref="G29:H29"/>
    <mergeCell ref="B30:H30"/>
    <mergeCell ref="G52:H52"/>
    <mergeCell ref="B33:H33"/>
    <mergeCell ref="B35:D35"/>
    <mergeCell ref="G35:H35"/>
    <mergeCell ref="G24:H24"/>
    <mergeCell ref="B45:H47"/>
    <mergeCell ref="G49:H49"/>
    <mergeCell ref="B50:D50"/>
    <mergeCell ref="B39:H39"/>
    <mergeCell ref="B41:D41"/>
    <mergeCell ref="G41:H41"/>
    <mergeCell ref="B36:H36"/>
    <mergeCell ref="B38:D38"/>
    <mergeCell ref="G38:H38"/>
    <mergeCell ref="B44:D44"/>
    <mergeCell ref="G44:H44"/>
    <mergeCell ref="G55:H55"/>
    <mergeCell ref="G56:H56"/>
    <mergeCell ref="G1:H1"/>
    <mergeCell ref="B12:D12"/>
    <mergeCell ref="G16:H16"/>
    <mergeCell ref="G17:H17"/>
    <mergeCell ref="B25:F25"/>
    <mergeCell ref="G25:H25"/>
    <mergeCell ref="B26:F26"/>
    <mergeCell ref="G26:H26"/>
    <mergeCell ref="G18:H18"/>
    <mergeCell ref="B19:F20"/>
    <mergeCell ref="G20:H20"/>
    <mergeCell ref="B21:F23"/>
    <mergeCell ref="G23:H23"/>
    <mergeCell ref="B24:F24"/>
  </mergeCells>
  <pageMargins left="0.70866141732283472" right="0.70866141732283472" top="0.78740157480314965" bottom="0.78740157480314965" header="0.31496062992125984" footer="0.31496062992125984"/>
  <pageSetup paperSize="9" scale="67" firstPageNumber="31"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1" max="10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304"/>
  <sheetViews>
    <sheetView showGridLines="0" view="pageBreakPreview" zoomScaleNormal="100" zoomScaleSheetLayoutView="100" workbookViewId="0">
      <selection activeCell="P23" sqref="P23"/>
    </sheetView>
  </sheetViews>
  <sheetFormatPr defaultRowHeight="14.25" x14ac:dyDescent="0.2"/>
  <cols>
    <col min="1" max="1" width="6.28515625" style="47" customWidth="1"/>
    <col min="2" max="2" width="8.5703125" style="53" customWidth="1"/>
    <col min="3" max="3" width="9.140625" style="53"/>
    <col min="4" max="4" width="58.7109375" style="47" customWidth="1"/>
    <col min="5" max="7" width="14.140625" style="45" customWidth="1"/>
    <col min="8" max="8" width="9.140625" style="47" customWidth="1"/>
    <col min="9" max="9" width="13.5703125" style="47" customWidth="1"/>
    <col min="10" max="10" width="13.28515625" style="47" bestFit="1" customWidth="1"/>
    <col min="11" max="12" width="9.140625" style="47"/>
    <col min="13" max="13" width="13.28515625" style="47" customWidth="1"/>
    <col min="14" max="16384" width="9.140625" style="47"/>
  </cols>
  <sheetData>
    <row r="1" spans="2:39" ht="27.75" customHeight="1" x14ac:dyDescent="0.35">
      <c r="B1" s="505" t="s">
        <v>216</v>
      </c>
      <c r="C1" s="505"/>
      <c r="D1" s="505"/>
      <c r="E1" s="73"/>
      <c r="F1" s="73"/>
      <c r="G1" s="465" t="s">
        <v>95</v>
      </c>
      <c r="H1" s="465"/>
    </row>
    <row r="3" spans="2:39" x14ac:dyDescent="0.2">
      <c r="B3" s="66" t="s">
        <v>1</v>
      </c>
      <c r="C3" s="66" t="s">
        <v>96</v>
      </c>
    </row>
    <row r="4" spans="2:39" x14ac:dyDescent="0.2">
      <c r="C4" s="66" t="s">
        <v>56</v>
      </c>
    </row>
    <row r="5" spans="2:39" s="50" customFormat="1" ht="13.5" thickBot="1" x14ac:dyDescent="0.25">
      <c r="B5" s="131"/>
      <c r="C5" s="131"/>
      <c r="E5" s="46"/>
      <c r="F5" s="46"/>
      <c r="G5" s="46"/>
      <c r="H5" s="220" t="s">
        <v>6</v>
      </c>
    </row>
    <row r="6" spans="2:39" s="50" customFormat="1" ht="39.75" thickTop="1" thickBot="1" x14ac:dyDescent="0.25">
      <c r="B6" s="82" t="s">
        <v>2</v>
      </c>
      <c r="C6" s="83" t="s">
        <v>3</v>
      </c>
      <c r="D6" s="84" t="s">
        <v>4</v>
      </c>
      <c r="E6" s="85" t="s">
        <v>444</v>
      </c>
      <c r="F6" s="1" t="s">
        <v>721</v>
      </c>
      <c r="G6" s="85" t="s">
        <v>445</v>
      </c>
      <c r="H6" s="36" t="s">
        <v>5</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row>
    <row r="7" spans="2:39" s="91" customFormat="1" ht="12.75" thickTop="1" thickBot="1" x14ac:dyDescent="0.25">
      <c r="B7" s="86">
        <v>1</v>
      </c>
      <c r="C7" s="87">
        <v>2</v>
      </c>
      <c r="D7" s="87">
        <v>3</v>
      </c>
      <c r="E7" s="88">
        <v>4</v>
      </c>
      <c r="F7" s="88">
        <v>5</v>
      </c>
      <c r="G7" s="88">
        <v>6</v>
      </c>
      <c r="H7" s="89" t="s">
        <v>442</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row>
    <row r="8" spans="2:39" ht="15" thickTop="1" x14ac:dyDescent="0.2">
      <c r="B8" s="107">
        <v>2141</v>
      </c>
      <c r="C8" s="108">
        <v>51</v>
      </c>
      <c r="D8" s="112" t="s">
        <v>7</v>
      </c>
      <c r="E8" s="32">
        <v>250</v>
      </c>
      <c r="F8" s="32">
        <v>250</v>
      </c>
      <c r="G8" s="32">
        <f>SUM(G22)</f>
        <v>250</v>
      </c>
      <c r="H8" s="44">
        <f>G8/E8*100</f>
        <v>100</v>
      </c>
    </row>
    <row r="9" spans="2:39" x14ac:dyDescent="0.2">
      <c r="B9" s="107">
        <v>3635</v>
      </c>
      <c r="C9" s="108">
        <v>51</v>
      </c>
      <c r="D9" s="112" t="s">
        <v>7</v>
      </c>
      <c r="E9" s="32">
        <v>3811</v>
      </c>
      <c r="F9" s="32">
        <v>4237</v>
      </c>
      <c r="G9" s="32">
        <f>SUM(G29)</f>
        <v>6766</v>
      </c>
      <c r="H9" s="44">
        <f>G9/E9*100</f>
        <v>177.53870375229599</v>
      </c>
    </row>
    <row r="10" spans="2:39" x14ac:dyDescent="0.2">
      <c r="B10" s="107">
        <v>3636</v>
      </c>
      <c r="C10" s="108">
        <v>51</v>
      </c>
      <c r="D10" s="112" t="s">
        <v>7</v>
      </c>
      <c r="E10" s="32">
        <v>710</v>
      </c>
      <c r="F10" s="32">
        <v>2888</v>
      </c>
      <c r="G10" s="32">
        <f>SUM(G71)</f>
        <v>730</v>
      </c>
      <c r="H10" s="44">
        <f>G10/E10*100</f>
        <v>102.8169014084507</v>
      </c>
    </row>
    <row r="11" spans="2:39" x14ac:dyDescent="0.2">
      <c r="B11" s="107">
        <v>3636</v>
      </c>
      <c r="C11" s="108">
        <v>52</v>
      </c>
      <c r="D11" s="112" t="s">
        <v>154</v>
      </c>
      <c r="E11" s="32"/>
      <c r="F11" s="32"/>
      <c r="G11" s="32">
        <f>SUM(G124)</f>
        <v>4000</v>
      </c>
      <c r="H11" s="44"/>
    </row>
    <row r="12" spans="2:39" x14ac:dyDescent="0.2">
      <c r="B12" s="107">
        <v>3636</v>
      </c>
      <c r="C12" s="108">
        <v>55</v>
      </c>
      <c r="D12" s="112" t="s">
        <v>327</v>
      </c>
      <c r="E12" s="32">
        <v>400</v>
      </c>
      <c r="F12" s="32">
        <v>400</v>
      </c>
      <c r="G12" s="32">
        <f>SUM(G132)</f>
        <v>400</v>
      </c>
      <c r="H12" s="44">
        <f>G12/E12*100</f>
        <v>100</v>
      </c>
    </row>
    <row r="13" spans="2:39" x14ac:dyDescent="0.2">
      <c r="B13" s="107">
        <v>3639</v>
      </c>
      <c r="C13" s="108">
        <v>51</v>
      </c>
      <c r="D13" s="112" t="s">
        <v>7</v>
      </c>
      <c r="E13" s="32">
        <v>5781</v>
      </c>
      <c r="F13" s="32">
        <v>8130</v>
      </c>
      <c r="G13" s="32">
        <f>SUM(G140)</f>
        <v>8468</v>
      </c>
      <c r="H13" s="44">
        <f>G13/E13*100</f>
        <v>146.47984777720117</v>
      </c>
    </row>
    <row r="14" spans="2:39" x14ac:dyDescent="0.2">
      <c r="B14" s="107">
        <v>3639</v>
      </c>
      <c r="C14" s="108">
        <v>52</v>
      </c>
      <c r="D14" s="112" t="s">
        <v>154</v>
      </c>
      <c r="E14" s="32">
        <v>100</v>
      </c>
      <c r="F14" s="32">
        <v>100</v>
      </c>
      <c r="G14" s="32">
        <f>SUM(G284)</f>
        <v>100</v>
      </c>
      <c r="H14" s="44">
        <f>G14/E14*100</f>
        <v>100</v>
      </c>
    </row>
    <row r="15" spans="2:39" ht="28.5" x14ac:dyDescent="0.2">
      <c r="B15" s="215">
        <v>3639</v>
      </c>
      <c r="C15" s="216">
        <v>53</v>
      </c>
      <c r="D15" s="225" t="s">
        <v>324</v>
      </c>
      <c r="E15" s="142">
        <v>850</v>
      </c>
      <c r="F15" s="142">
        <v>850</v>
      </c>
      <c r="G15" s="142">
        <f>SUM(G290)</f>
        <v>850</v>
      </c>
      <c r="H15" s="111">
        <f>G15/E15*100</f>
        <v>100</v>
      </c>
    </row>
    <row r="16" spans="2:39" ht="28.5" x14ac:dyDescent="0.2">
      <c r="B16" s="107">
        <v>6172</v>
      </c>
      <c r="C16" s="108">
        <v>53</v>
      </c>
      <c r="D16" s="225" t="s">
        <v>324</v>
      </c>
      <c r="E16" s="32">
        <v>1</v>
      </c>
      <c r="F16" s="32">
        <v>1</v>
      </c>
      <c r="G16" s="32">
        <f>SUM(G297)</f>
        <v>1</v>
      </c>
      <c r="H16" s="390">
        <f>G16/E16*100</f>
        <v>100</v>
      </c>
    </row>
    <row r="17" spans="1:9" ht="28.5" x14ac:dyDescent="0.2">
      <c r="B17" s="380">
        <v>6174</v>
      </c>
      <c r="C17" s="381">
        <v>53</v>
      </c>
      <c r="D17" s="225" t="s">
        <v>324</v>
      </c>
      <c r="E17" s="382"/>
      <c r="F17" s="382"/>
      <c r="G17" s="391">
        <f>SUM(G301)</f>
        <v>6611</v>
      </c>
      <c r="H17" s="383"/>
    </row>
    <row r="18" spans="1:9" ht="15" thickBot="1" x14ac:dyDescent="0.25">
      <c r="B18" s="113">
        <v>6409</v>
      </c>
      <c r="C18" s="114">
        <v>59</v>
      </c>
      <c r="D18" s="144" t="s">
        <v>40</v>
      </c>
      <c r="E18" s="33"/>
      <c r="F18" s="33">
        <v>10</v>
      </c>
      <c r="G18" s="392"/>
      <c r="H18" s="384"/>
    </row>
    <row r="19" spans="1:9" s="117" customFormat="1" ht="16.5" thickTop="1" thickBot="1" x14ac:dyDescent="0.3">
      <c r="B19" s="432" t="s">
        <v>8</v>
      </c>
      <c r="C19" s="433"/>
      <c r="D19" s="434"/>
      <c r="E19" s="115">
        <f>SUM(E8:E16)</f>
        <v>11903</v>
      </c>
      <c r="F19" s="115">
        <f>SUM(F8:F18)</f>
        <v>16866</v>
      </c>
      <c r="G19" s="115">
        <f>SUM(G8:G17)</f>
        <v>28176</v>
      </c>
      <c r="H19" s="51">
        <f>G19/E19*100</f>
        <v>236.71343358817106</v>
      </c>
    </row>
    <row r="20" spans="1:9" ht="19.5" customHeight="1" thickTop="1" x14ac:dyDescent="0.2">
      <c r="B20" s="47"/>
      <c r="C20" s="47"/>
      <c r="E20" s="47"/>
      <c r="F20" s="47"/>
    </row>
    <row r="21" spans="1:9" ht="15" customHeight="1" x14ac:dyDescent="0.25">
      <c r="B21" s="54" t="s">
        <v>10</v>
      </c>
    </row>
    <row r="22" spans="1:9" ht="17.25" customHeight="1" thickBot="1" x14ac:dyDescent="0.3">
      <c r="B22" s="55" t="s">
        <v>159</v>
      </c>
      <c r="C22" s="56"/>
      <c r="D22" s="57"/>
      <c r="E22" s="58"/>
      <c r="F22" s="58"/>
      <c r="G22" s="459">
        <f>SUM(G23)</f>
        <v>250</v>
      </c>
      <c r="H22" s="459"/>
      <c r="I22" s="2"/>
    </row>
    <row r="23" spans="1:9" ht="15.75" thickTop="1" x14ac:dyDescent="0.25">
      <c r="A23" s="47">
        <v>5169</v>
      </c>
      <c r="B23" s="52" t="s">
        <v>16</v>
      </c>
      <c r="G23" s="446">
        <v>250</v>
      </c>
      <c r="H23" s="447"/>
    </row>
    <row r="24" spans="1:9" ht="15" x14ac:dyDescent="0.25">
      <c r="B24" s="502" t="s">
        <v>592</v>
      </c>
      <c r="C24" s="441"/>
      <c r="D24" s="441"/>
      <c r="E24" s="441"/>
      <c r="F24" s="441"/>
      <c r="G24" s="441"/>
      <c r="H24" s="441"/>
    </row>
    <row r="25" spans="1:9" ht="15" customHeight="1" x14ac:dyDescent="0.2">
      <c r="B25" s="456" t="s">
        <v>724</v>
      </c>
      <c r="C25" s="469"/>
      <c r="D25" s="469"/>
      <c r="E25" s="469"/>
      <c r="F25" s="469"/>
      <c r="G25" s="469"/>
      <c r="H25" s="469"/>
    </row>
    <row r="26" spans="1:9" ht="15" customHeight="1" x14ac:dyDescent="0.2">
      <c r="B26" s="469"/>
      <c r="C26" s="469"/>
      <c r="D26" s="469"/>
      <c r="E26" s="469"/>
      <c r="F26" s="469"/>
      <c r="G26" s="469"/>
      <c r="H26" s="469"/>
    </row>
    <row r="27" spans="1:9" ht="15" customHeight="1" x14ac:dyDescent="0.2">
      <c r="B27" s="469"/>
      <c r="C27" s="469"/>
      <c r="D27" s="469"/>
      <c r="E27" s="469"/>
      <c r="F27" s="469"/>
      <c r="G27" s="469"/>
      <c r="H27" s="469"/>
    </row>
    <row r="28" spans="1:9" ht="14.25" customHeight="1" x14ac:dyDescent="0.25">
      <c r="B28" s="54"/>
    </row>
    <row r="29" spans="1:9" ht="17.25" customHeight="1" thickBot="1" x14ac:dyDescent="0.3">
      <c r="B29" s="55" t="s">
        <v>97</v>
      </c>
      <c r="C29" s="56"/>
      <c r="D29" s="57"/>
      <c r="E29" s="58"/>
      <c r="F29" s="58"/>
      <c r="G29" s="459">
        <f>SUM(G30,G35,G44,G66)</f>
        <v>6766</v>
      </c>
      <c r="H29" s="459"/>
      <c r="I29" s="2"/>
    </row>
    <row r="30" spans="1:9" ht="15.75" thickTop="1" x14ac:dyDescent="0.25">
      <c r="A30" s="47">
        <v>5166</v>
      </c>
      <c r="B30" s="52" t="s">
        <v>14</v>
      </c>
      <c r="G30" s="446">
        <f>SUM(G31:H33)</f>
        <v>195</v>
      </c>
      <c r="H30" s="447"/>
    </row>
    <row r="31" spans="1:9" s="160" customFormat="1" ht="14.25" customHeight="1" x14ac:dyDescent="0.25">
      <c r="B31" s="512" t="s">
        <v>773</v>
      </c>
      <c r="C31" s="512"/>
      <c r="D31" s="512"/>
      <c r="E31" s="512"/>
      <c r="F31" s="512"/>
      <c r="G31" s="442">
        <v>110</v>
      </c>
      <c r="H31" s="443"/>
      <c r="I31" s="34"/>
    </row>
    <row r="32" spans="1:9" s="160" customFormat="1" ht="15" customHeight="1" x14ac:dyDescent="0.25">
      <c r="B32" s="513" t="s">
        <v>217</v>
      </c>
      <c r="C32" s="513"/>
      <c r="D32" s="513"/>
      <c r="E32" s="513"/>
      <c r="F32" s="513"/>
      <c r="G32" s="442">
        <v>55</v>
      </c>
      <c r="H32" s="443"/>
      <c r="I32" s="34"/>
    </row>
    <row r="33" spans="1:9" s="160" customFormat="1" ht="15" customHeight="1" x14ac:dyDescent="0.25">
      <c r="B33" s="319" t="s">
        <v>593</v>
      </c>
      <c r="C33" s="319"/>
      <c r="D33" s="319"/>
      <c r="E33" s="319"/>
      <c r="F33" s="319"/>
      <c r="G33" s="442">
        <v>30</v>
      </c>
      <c r="H33" s="443"/>
      <c r="I33" s="34"/>
    </row>
    <row r="34" spans="1:9" s="160" customFormat="1" ht="15" customHeight="1" x14ac:dyDescent="0.25">
      <c r="B34" s="135"/>
      <c r="C34" s="161"/>
      <c r="D34" s="162"/>
      <c r="E34" s="163"/>
      <c r="F34" s="163"/>
      <c r="G34" s="164"/>
      <c r="H34" s="164"/>
      <c r="I34" s="34"/>
    </row>
    <row r="35" spans="1:9" ht="15" x14ac:dyDescent="0.25">
      <c r="A35" s="47">
        <v>5168</v>
      </c>
      <c r="B35" s="165" t="s">
        <v>87</v>
      </c>
      <c r="C35" s="75"/>
      <c r="D35" s="75"/>
      <c r="E35" s="75"/>
      <c r="F35" s="75"/>
      <c r="G35" s="446">
        <f>SUM(G37:H42)</f>
        <v>1384</v>
      </c>
      <c r="H35" s="447"/>
    </row>
    <row r="36" spans="1:9" ht="15" customHeight="1" x14ac:dyDescent="0.2">
      <c r="B36" s="456" t="s">
        <v>87</v>
      </c>
      <c r="C36" s="469"/>
      <c r="D36" s="469"/>
      <c r="E36" s="469"/>
      <c r="F36" s="469"/>
      <c r="G36" s="469"/>
      <c r="H36" s="469"/>
    </row>
    <row r="37" spans="1:9" ht="15" customHeight="1" x14ac:dyDescent="0.25">
      <c r="B37" s="504" t="s">
        <v>594</v>
      </c>
      <c r="C37" s="504"/>
      <c r="D37" s="504"/>
      <c r="E37" s="504"/>
      <c r="F37" s="504"/>
      <c r="G37" s="442">
        <v>21</v>
      </c>
      <c r="H37" s="443"/>
    </row>
    <row r="38" spans="1:9" ht="15" hidden="1" customHeight="1" x14ac:dyDescent="0.25">
      <c r="B38" s="503" t="s">
        <v>218</v>
      </c>
      <c r="C38" s="503"/>
      <c r="D38" s="503"/>
      <c r="E38" s="503"/>
      <c r="F38" s="503"/>
      <c r="G38" s="442"/>
      <c r="H38" s="443"/>
    </row>
    <row r="39" spans="1:9" ht="14.25" customHeight="1" x14ac:dyDescent="0.25">
      <c r="B39" s="504" t="s">
        <v>595</v>
      </c>
      <c r="C39" s="504"/>
      <c r="D39" s="504"/>
      <c r="E39" s="504"/>
      <c r="F39" s="504"/>
      <c r="G39" s="442">
        <v>10</v>
      </c>
      <c r="H39" s="443"/>
    </row>
    <row r="40" spans="1:9" ht="31.5" customHeight="1" x14ac:dyDescent="0.25">
      <c r="B40" s="503" t="s">
        <v>596</v>
      </c>
      <c r="C40" s="503"/>
      <c r="D40" s="503"/>
      <c r="E40" s="503"/>
      <c r="F40" s="503"/>
      <c r="G40" s="442">
        <v>1201</v>
      </c>
      <c r="H40" s="443"/>
    </row>
    <row r="41" spans="1:9" ht="43.5" customHeight="1" x14ac:dyDescent="0.25">
      <c r="B41" s="503" t="s">
        <v>597</v>
      </c>
      <c r="C41" s="503"/>
      <c r="D41" s="503"/>
      <c r="E41" s="503"/>
      <c r="F41" s="503"/>
      <c r="G41" s="442">
        <v>152</v>
      </c>
      <c r="H41" s="443"/>
    </row>
    <row r="42" spans="1:9" ht="14.25" customHeight="1" x14ac:dyDescent="0.25">
      <c r="B42" s="504"/>
      <c r="C42" s="504"/>
      <c r="D42" s="504"/>
      <c r="E42" s="504"/>
      <c r="F42" s="504"/>
      <c r="G42" s="442"/>
      <c r="H42" s="443"/>
    </row>
    <row r="43" spans="1:9" s="160" customFormat="1" ht="15" customHeight="1" x14ac:dyDescent="0.25">
      <c r="B43" s="135"/>
      <c r="C43" s="161"/>
      <c r="D43" s="162"/>
      <c r="E43" s="163"/>
      <c r="F43" s="163"/>
      <c r="G43" s="164"/>
      <c r="H43" s="164"/>
      <c r="I43" s="34"/>
    </row>
    <row r="44" spans="1:9" ht="14.25" customHeight="1" x14ac:dyDescent="0.25">
      <c r="A44" s="47">
        <v>5169</v>
      </c>
      <c r="B44" s="52" t="s">
        <v>16</v>
      </c>
      <c r="G44" s="446">
        <f>SUM(G45,G58,G63)</f>
        <v>4967</v>
      </c>
      <c r="H44" s="447"/>
    </row>
    <row r="45" spans="1:9" ht="15" x14ac:dyDescent="0.25">
      <c r="B45" s="52" t="s">
        <v>150</v>
      </c>
      <c r="G45" s="490">
        <f>SUM(G51,G52,G53,G56)</f>
        <v>4797</v>
      </c>
      <c r="H45" s="491"/>
    </row>
    <row r="46" spans="1:9" x14ac:dyDescent="0.2">
      <c r="B46" s="456" t="s">
        <v>598</v>
      </c>
      <c r="C46" s="469"/>
      <c r="D46" s="469"/>
      <c r="E46" s="469"/>
      <c r="F46" s="469"/>
      <c r="G46" s="469"/>
      <c r="H46" s="469"/>
    </row>
    <row r="47" spans="1:9" x14ac:dyDescent="0.2">
      <c r="B47" s="469"/>
      <c r="C47" s="469"/>
      <c r="D47" s="469"/>
      <c r="E47" s="469"/>
      <c r="F47" s="469"/>
      <c r="G47" s="469"/>
      <c r="H47" s="469"/>
    </row>
    <row r="48" spans="1:9" x14ac:dyDescent="0.2">
      <c r="B48" s="469"/>
      <c r="C48" s="469"/>
      <c r="D48" s="469"/>
      <c r="E48" s="469"/>
      <c r="F48" s="469"/>
      <c r="G48" s="469"/>
      <c r="H48" s="469"/>
    </row>
    <row r="49" spans="2:8" ht="30.75" customHeight="1" x14ac:dyDescent="0.2">
      <c r="B49" s="469"/>
      <c r="C49" s="469"/>
      <c r="D49" s="469"/>
      <c r="E49" s="469"/>
      <c r="F49" s="469"/>
      <c r="G49" s="469"/>
      <c r="H49" s="469"/>
    </row>
    <row r="50" spans="2:8" ht="15" x14ac:dyDescent="0.25">
      <c r="B50" s="504" t="s">
        <v>599</v>
      </c>
      <c r="C50" s="516"/>
      <c r="D50" s="516"/>
      <c r="E50" s="516"/>
      <c r="F50" s="516"/>
      <c r="G50" s="67"/>
      <c r="H50" s="68"/>
    </row>
    <row r="51" spans="2:8" ht="15" x14ac:dyDescent="0.25">
      <c r="B51" s="516"/>
      <c r="C51" s="516"/>
      <c r="D51" s="516"/>
      <c r="E51" s="516"/>
      <c r="F51" s="516"/>
      <c r="G51" s="442">
        <v>1997</v>
      </c>
      <c r="H51" s="443"/>
    </row>
    <row r="52" spans="2:8" ht="31.5" customHeight="1" x14ac:dyDescent="0.25">
      <c r="B52" s="504" t="s">
        <v>600</v>
      </c>
      <c r="C52" s="504"/>
      <c r="D52" s="504"/>
      <c r="E52" s="504"/>
      <c r="F52" s="504"/>
      <c r="G52" s="442">
        <v>500</v>
      </c>
      <c r="H52" s="443"/>
    </row>
    <row r="53" spans="2:8" ht="15.75" customHeight="1" x14ac:dyDescent="0.25">
      <c r="B53" s="503" t="s">
        <v>735</v>
      </c>
      <c r="C53" s="503"/>
      <c r="D53" s="503"/>
      <c r="E53" s="503"/>
      <c r="F53" s="503"/>
      <c r="G53" s="442">
        <v>2000</v>
      </c>
      <c r="H53" s="443"/>
    </row>
    <row r="54" spans="2:8" ht="15.75" customHeight="1" x14ac:dyDescent="0.25">
      <c r="B54" s="503"/>
      <c r="C54" s="503"/>
      <c r="D54" s="503"/>
      <c r="E54" s="503"/>
      <c r="F54" s="503"/>
      <c r="G54" s="442"/>
      <c r="H54" s="443"/>
    </row>
    <row r="55" spans="2:8" ht="15.75" customHeight="1" x14ac:dyDescent="0.2">
      <c r="B55" s="504" t="s">
        <v>601</v>
      </c>
      <c r="C55" s="504"/>
      <c r="D55" s="504"/>
      <c r="E55" s="504"/>
      <c r="F55" s="504"/>
      <c r="G55" s="47"/>
    </row>
    <row r="56" spans="2:8" ht="16.5" customHeight="1" x14ac:dyDescent="0.25">
      <c r="B56" s="504"/>
      <c r="C56" s="504"/>
      <c r="D56" s="504"/>
      <c r="E56" s="504"/>
      <c r="F56" s="504"/>
      <c r="G56" s="442">
        <v>300</v>
      </c>
      <c r="H56" s="443"/>
    </row>
    <row r="57" spans="2:8" ht="15.75" customHeight="1" x14ac:dyDescent="0.25">
      <c r="B57" s="140"/>
      <c r="C57" s="73"/>
      <c r="D57" s="73"/>
      <c r="E57" s="73"/>
      <c r="F57" s="73"/>
      <c r="G57" s="67"/>
      <c r="H57" s="68"/>
    </row>
    <row r="58" spans="2:8" ht="15.75" customHeight="1" x14ac:dyDescent="0.25">
      <c r="B58" s="451" t="s">
        <v>151</v>
      </c>
      <c r="C58" s="451"/>
      <c r="D58" s="451"/>
      <c r="E58" s="451"/>
      <c r="F58" s="451"/>
      <c r="G58" s="490">
        <v>120</v>
      </c>
      <c r="H58" s="491"/>
    </row>
    <row r="59" spans="2:8" ht="15.75" customHeight="1" x14ac:dyDescent="0.2">
      <c r="B59" s="456" t="s">
        <v>602</v>
      </c>
      <c r="C59" s="469"/>
      <c r="D59" s="469"/>
      <c r="E59" s="469"/>
      <c r="F59" s="469"/>
      <c r="G59" s="469"/>
      <c r="H59" s="469"/>
    </row>
    <row r="60" spans="2:8" ht="15.75" customHeight="1" x14ac:dyDescent="0.2">
      <c r="B60" s="469"/>
      <c r="C60" s="469"/>
      <c r="D60" s="469"/>
      <c r="E60" s="469"/>
      <c r="F60" s="469"/>
      <c r="G60" s="469"/>
      <c r="H60" s="469"/>
    </row>
    <row r="61" spans="2:8" ht="25.5" customHeight="1" x14ac:dyDescent="0.2">
      <c r="B61" s="469"/>
      <c r="C61" s="469"/>
      <c r="D61" s="469"/>
      <c r="E61" s="469"/>
      <c r="F61" s="469"/>
      <c r="G61" s="469"/>
      <c r="H61" s="469"/>
    </row>
    <row r="62" spans="2:8" ht="15.75" customHeight="1" x14ac:dyDescent="0.25">
      <c r="B62" s="140"/>
      <c r="C62" s="73"/>
      <c r="D62" s="73"/>
      <c r="E62" s="73"/>
      <c r="F62" s="73"/>
      <c r="G62" s="67"/>
      <c r="H62" s="68"/>
    </row>
    <row r="63" spans="2:8" ht="15" customHeight="1" x14ac:dyDescent="0.2">
      <c r="B63" s="451" t="s">
        <v>603</v>
      </c>
      <c r="C63" s="451"/>
      <c r="D63" s="451"/>
      <c r="E63" s="451"/>
      <c r="F63" s="451"/>
      <c r="G63" s="490">
        <v>50</v>
      </c>
      <c r="H63" s="490"/>
    </row>
    <row r="64" spans="2:8" ht="15" customHeight="1" x14ac:dyDescent="0.2">
      <c r="B64" s="444" t="s">
        <v>230</v>
      </c>
      <c r="C64" s="444"/>
      <c r="D64" s="444"/>
      <c r="E64" s="444"/>
      <c r="F64" s="444"/>
      <c r="G64" s="442"/>
      <c r="H64" s="442"/>
    </row>
    <row r="65" spans="1:9" ht="12" customHeight="1" x14ac:dyDescent="0.2">
      <c r="B65" s="47"/>
      <c r="C65" s="47"/>
      <c r="E65" s="47"/>
      <c r="F65" s="47"/>
      <c r="G65" s="47"/>
    </row>
    <row r="66" spans="1:9" ht="15" x14ac:dyDescent="0.25">
      <c r="A66" s="47">
        <v>5192</v>
      </c>
      <c r="B66" s="52" t="s">
        <v>202</v>
      </c>
      <c r="G66" s="446">
        <v>220</v>
      </c>
      <c r="H66" s="447"/>
    </row>
    <row r="67" spans="1:9" x14ac:dyDescent="0.2">
      <c r="B67" s="440" t="s">
        <v>604</v>
      </c>
      <c r="C67" s="441"/>
      <c r="D67" s="441"/>
      <c r="E67" s="441"/>
      <c r="F67" s="441"/>
      <c r="G67" s="441"/>
      <c r="H67" s="441"/>
    </row>
    <row r="68" spans="1:9" x14ac:dyDescent="0.2">
      <c r="B68" s="441"/>
      <c r="C68" s="441"/>
      <c r="D68" s="441"/>
      <c r="E68" s="441"/>
      <c r="F68" s="441"/>
      <c r="G68" s="441"/>
      <c r="H68" s="441"/>
    </row>
    <row r="69" spans="1:9" x14ac:dyDescent="0.2">
      <c r="B69" s="441"/>
      <c r="C69" s="441"/>
      <c r="D69" s="441"/>
      <c r="E69" s="441"/>
      <c r="F69" s="441"/>
      <c r="G69" s="441"/>
      <c r="H69" s="441"/>
    </row>
    <row r="70" spans="1:9" ht="15" customHeight="1" x14ac:dyDescent="0.25">
      <c r="B70" s="52"/>
      <c r="G70" s="67"/>
      <c r="H70" s="68"/>
    </row>
    <row r="71" spans="1:9" ht="17.25" customHeight="1" thickBot="1" x14ac:dyDescent="0.3">
      <c r="B71" s="55" t="s">
        <v>98</v>
      </c>
      <c r="C71" s="56"/>
      <c r="D71" s="57"/>
      <c r="E71" s="58"/>
      <c r="F71" s="58"/>
      <c r="G71" s="459">
        <f>SUM(G72,G107)</f>
        <v>730</v>
      </c>
      <c r="H71" s="459"/>
      <c r="I71" s="2"/>
    </row>
    <row r="72" spans="1:9" ht="15.75" thickTop="1" x14ac:dyDescent="0.25">
      <c r="A72" s="47">
        <v>5175</v>
      </c>
      <c r="B72" s="52" t="s">
        <v>33</v>
      </c>
      <c r="G72" s="446">
        <f>SUM(G73,G76,G80,G84,G88,G93,G96,G101,G104)</f>
        <v>200</v>
      </c>
      <c r="H72" s="447"/>
    </row>
    <row r="73" spans="1:9" ht="14.25" customHeight="1" x14ac:dyDescent="0.25">
      <c r="B73" s="506" t="s">
        <v>605</v>
      </c>
      <c r="C73" s="468"/>
      <c r="D73" s="468"/>
      <c r="E73" s="468"/>
      <c r="F73" s="468"/>
      <c r="G73" s="490">
        <v>10</v>
      </c>
      <c r="H73" s="491"/>
    </row>
    <row r="74" spans="1:9" ht="14.25" customHeight="1" x14ac:dyDescent="0.2">
      <c r="B74" s="448" t="s">
        <v>606</v>
      </c>
      <c r="C74" s="448"/>
      <c r="D74" s="448"/>
      <c r="E74" s="448"/>
      <c r="F74" s="448"/>
      <c r="G74" s="448"/>
      <c r="H74" s="448"/>
    </row>
    <row r="75" spans="1:9" ht="15" customHeight="1" x14ac:dyDescent="0.2">
      <c r="B75" s="71"/>
      <c r="C75" s="71"/>
      <c r="D75" s="71"/>
      <c r="E75" s="71"/>
      <c r="F75" s="71"/>
      <c r="G75" s="71"/>
      <c r="H75" s="71"/>
    </row>
    <row r="76" spans="1:9" ht="14.25" customHeight="1" x14ac:dyDescent="0.25">
      <c r="B76" s="494" t="s">
        <v>609</v>
      </c>
      <c r="C76" s="494"/>
      <c r="D76" s="494"/>
      <c r="E76" s="494"/>
      <c r="F76" s="494"/>
      <c r="G76" s="490">
        <v>10</v>
      </c>
      <c r="H76" s="491"/>
    </row>
    <row r="77" spans="1:9" ht="14.25" customHeight="1" x14ac:dyDescent="0.2">
      <c r="B77" s="456" t="s">
        <v>610</v>
      </c>
      <c r="C77" s="456"/>
      <c r="D77" s="456"/>
      <c r="E77" s="456"/>
      <c r="F77" s="456"/>
      <c r="G77" s="456"/>
      <c r="H77" s="456"/>
    </row>
    <row r="78" spans="1:9" ht="14.25" customHeight="1" x14ac:dyDescent="0.2">
      <c r="B78" s="469"/>
      <c r="C78" s="469"/>
      <c r="D78" s="469"/>
      <c r="E78" s="469"/>
      <c r="F78" s="469"/>
      <c r="G78" s="469"/>
      <c r="H78" s="469"/>
    </row>
    <row r="79" spans="1:9" ht="15.75" customHeight="1" x14ac:dyDescent="0.2">
      <c r="B79" s="47"/>
      <c r="C79" s="166"/>
      <c r="D79" s="166"/>
      <c r="E79" s="166"/>
      <c r="F79" s="166"/>
      <c r="G79" s="166"/>
      <c r="H79" s="166"/>
    </row>
    <row r="80" spans="1:9" ht="15" customHeight="1" x14ac:dyDescent="0.25">
      <c r="B80" s="494" t="s">
        <v>611</v>
      </c>
      <c r="C80" s="494"/>
      <c r="D80" s="494"/>
      <c r="E80" s="494"/>
      <c r="F80" s="494"/>
      <c r="G80" s="490">
        <v>10</v>
      </c>
      <c r="H80" s="491"/>
    </row>
    <row r="81" spans="2:8" ht="15" customHeight="1" x14ac:dyDescent="0.2">
      <c r="B81" s="456" t="s">
        <v>612</v>
      </c>
      <c r="C81" s="456"/>
      <c r="D81" s="456"/>
      <c r="E81" s="456"/>
      <c r="F81" s="456"/>
      <c r="G81" s="456"/>
      <c r="H81" s="456"/>
    </row>
    <row r="82" spans="2:8" ht="14.25" customHeight="1" x14ac:dyDescent="0.2">
      <c r="B82" s="456"/>
      <c r="C82" s="456"/>
      <c r="D82" s="456"/>
      <c r="E82" s="456"/>
      <c r="F82" s="456"/>
      <c r="G82" s="456"/>
      <c r="H82" s="456"/>
    </row>
    <row r="83" spans="2:8" ht="15" customHeight="1" x14ac:dyDescent="0.2">
      <c r="B83" s="166"/>
      <c r="C83" s="166"/>
      <c r="D83" s="166"/>
      <c r="E83" s="166"/>
      <c r="F83" s="166"/>
      <c r="G83" s="166"/>
      <c r="H83" s="166"/>
    </row>
    <row r="84" spans="2:8" ht="15" customHeight="1" x14ac:dyDescent="0.25">
      <c r="B84" s="494" t="s">
        <v>613</v>
      </c>
      <c r="C84" s="494"/>
      <c r="D84" s="494"/>
      <c r="E84" s="494"/>
      <c r="F84" s="494"/>
      <c r="G84" s="490">
        <v>10</v>
      </c>
      <c r="H84" s="491"/>
    </row>
    <row r="85" spans="2:8" ht="15.75" customHeight="1" x14ac:dyDescent="0.2">
      <c r="B85" s="456" t="s">
        <v>614</v>
      </c>
      <c r="C85" s="469"/>
      <c r="D85" s="469"/>
      <c r="E85" s="469"/>
      <c r="F85" s="469"/>
      <c r="G85" s="469"/>
      <c r="H85" s="469"/>
    </row>
    <row r="86" spans="2:8" ht="29.25" customHeight="1" x14ac:dyDescent="0.2">
      <c r="B86" s="469"/>
      <c r="C86" s="469"/>
      <c r="D86" s="469"/>
      <c r="E86" s="469"/>
      <c r="F86" s="469"/>
      <c r="G86" s="469"/>
      <c r="H86" s="469"/>
    </row>
    <row r="87" spans="2:8" ht="5.0999999999999996" customHeight="1" x14ac:dyDescent="0.2">
      <c r="B87" s="166"/>
      <c r="C87" s="166"/>
      <c r="D87" s="166"/>
      <c r="E87" s="166"/>
      <c r="F87" s="166"/>
      <c r="G87" s="166"/>
      <c r="H87" s="166"/>
    </row>
    <row r="88" spans="2:8" ht="15" customHeight="1" x14ac:dyDescent="0.25">
      <c r="B88" s="494" t="s">
        <v>615</v>
      </c>
      <c r="C88" s="494"/>
      <c r="D88" s="494"/>
      <c r="E88" s="494"/>
      <c r="F88" s="494"/>
      <c r="G88" s="490">
        <f>SUM(G90:H91)</f>
        <v>55</v>
      </c>
      <c r="H88" s="491"/>
    </row>
    <row r="89" spans="2:8" ht="14.25" customHeight="1" x14ac:dyDescent="0.2">
      <c r="B89" s="456" t="s">
        <v>616</v>
      </c>
      <c r="C89" s="456"/>
      <c r="D89" s="456"/>
      <c r="E89" s="456"/>
      <c r="F89" s="456"/>
      <c r="G89" s="456"/>
      <c r="H89" s="456"/>
    </row>
    <row r="90" spans="2:8" ht="15" customHeight="1" x14ac:dyDescent="0.25">
      <c r="B90" s="448" t="s">
        <v>617</v>
      </c>
      <c r="C90" s="448"/>
      <c r="D90" s="448"/>
      <c r="E90" s="448"/>
      <c r="F90" s="448"/>
      <c r="G90" s="442">
        <v>40</v>
      </c>
      <c r="H90" s="443"/>
    </row>
    <row r="91" spans="2:8" ht="15" customHeight="1" x14ac:dyDescent="0.25">
      <c r="B91" s="448" t="s">
        <v>618</v>
      </c>
      <c r="C91" s="448"/>
      <c r="D91" s="448"/>
      <c r="E91" s="448"/>
      <c r="F91" s="448"/>
      <c r="G91" s="442">
        <v>15</v>
      </c>
      <c r="H91" s="443"/>
    </row>
    <row r="92" spans="2:8" ht="15.75" customHeight="1" x14ac:dyDescent="0.2">
      <c r="B92" s="192"/>
      <c r="C92" s="192"/>
      <c r="D92" s="192"/>
      <c r="E92" s="192"/>
      <c r="F92" s="192"/>
      <c r="G92" s="192"/>
      <c r="H92" s="192"/>
    </row>
    <row r="93" spans="2:8" ht="15" customHeight="1" x14ac:dyDescent="0.2">
      <c r="B93" s="494" t="s">
        <v>619</v>
      </c>
      <c r="C93" s="494"/>
      <c r="D93" s="494"/>
      <c r="E93" s="494"/>
      <c r="F93" s="494"/>
      <c r="G93" s="495">
        <v>20</v>
      </c>
      <c r="H93" s="496"/>
    </row>
    <row r="94" spans="2:8" ht="30" customHeight="1" x14ac:dyDescent="0.2">
      <c r="B94" s="456" t="s">
        <v>736</v>
      </c>
      <c r="C94" s="469"/>
      <c r="D94" s="469"/>
      <c r="E94" s="469"/>
      <c r="F94" s="469"/>
      <c r="G94" s="469"/>
      <c r="H94" s="469"/>
    </row>
    <row r="95" spans="2:8" ht="15.75" customHeight="1" x14ac:dyDescent="0.2">
      <c r="B95" s="70"/>
      <c r="C95" s="70"/>
      <c r="D95" s="70"/>
      <c r="E95" s="70"/>
      <c r="F95" s="70"/>
      <c r="G95" s="70"/>
      <c r="H95" s="70"/>
    </row>
    <row r="96" spans="2:8" ht="14.25" customHeight="1" x14ac:dyDescent="0.2">
      <c r="B96" s="494" t="s">
        <v>620</v>
      </c>
      <c r="C96" s="494"/>
      <c r="D96" s="494"/>
      <c r="E96" s="494"/>
      <c r="F96" s="494"/>
      <c r="G96" s="495">
        <v>10</v>
      </c>
      <c r="H96" s="495"/>
    </row>
    <row r="97" spans="1:8" ht="14.25" customHeight="1" x14ac:dyDescent="0.2">
      <c r="B97" s="456" t="s">
        <v>737</v>
      </c>
      <c r="C97" s="456"/>
      <c r="D97" s="456"/>
      <c r="E97" s="456"/>
      <c r="F97" s="456"/>
      <c r="G97" s="456"/>
      <c r="H97" s="456"/>
    </row>
    <row r="98" spans="1:8" ht="14.25" customHeight="1" x14ac:dyDescent="0.2">
      <c r="B98" s="456"/>
      <c r="C98" s="456"/>
      <c r="D98" s="456"/>
      <c r="E98" s="456"/>
      <c r="F98" s="456"/>
      <c r="G98" s="456"/>
      <c r="H98" s="456"/>
    </row>
    <row r="99" spans="1:8" ht="13.5" customHeight="1" x14ac:dyDescent="0.2">
      <c r="B99" s="456"/>
      <c r="C99" s="456"/>
      <c r="D99" s="456"/>
      <c r="E99" s="456"/>
      <c r="F99" s="456"/>
      <c r="G99" s="456"/>
      <c r="H99" s="456"/>
    </row>
    <row r="101" spans="1:8" ht="15" customHeight="1" x14ac:dyDescent="0.2">
      <c r="B101" s="494" t="s">
        <v>738</v>
      </c>
      <c r="C101" s="494"/>
      <c r="D101" s="494"/>
      <c r="E101" s="494"/>
      <c r="F101" s="494"/>
      <c r="G101" s="495">
        <v>5</v>
      </c>
      <c r="H101" s="496"/>
    </row>
    <row r="102" spans="1:8" ht="30" customHeight="1" x14ac:dyDescent="0.2">
      <c r="B102" s="456" t="s">
        <v>739</v>
      </c>
      <c r="C102" s="456"/>
      <c r="D102" s="456"/>
      <c r="E102" s="456"/>
      <c r="F102" s="456"/>
      <c r="G102" s="456"/>
      <c r="H102" s="456"/>
    </row>
    <row r="103" spans="1:8" ht="14.25" customHeight="1" x14ac:dyDescent="0.2">
      <c r="B103" s="340"/>
      <c r="C103" s="340"/>
      <c r="D103" s="340"/>
      <c r="E103" s="340"/>
      <c r="F103" s="340"/>
      <c r="G103" s="340"/>
      <c r="H103" s="340"/>
    </row>
    <row r="104" spans="1:8" ht="28.5" customHeight="1" x14ac:dyDescent="0.2">
      <c r="B104" s="494" t="s">
        <v>621</v>
      </c>
      <c r="C104" s="494"/>
      <c r="D104" s="494"/>
      <c r="E104" s="494"/>
      <c r="F104" s="494"/>
      <c r="G104" s="495">
        <v>70</v>
      </c>
      <c r="H104" s="496"/>
    </row>
    <row r="105" spans="1:8" ht="45.75" customHeight="1" x14ac:dyDescent="0.2">
      <c r="B105" s="456" t="s">
        <v>622</v>
      </c>
      <c r="C105" s="456"/>
      <c r="D105" s="456"/>
      <c r="E105" s="456"/>
      <c r="F105" s="456"/>
      <c r="G105" s="456"/>
      <c r="H105" s="456"/>
    </row>
    <row r="106" spans="1:8" ht="14.25" customHeight="1" x14ac:dyDescent="0.2">
      <c r="B106" s="340"/>
      <c r="C106" s="340"/>
      <c r="D106" s="340"/>
      <c r="E106" s="340"/>
      <c r="F106" s="340"/>
      <c r="G106" s="340"/>
      <c r="H106" s="340"/>
    </row>
    <row r="107" spans="1:8" ht="15" x14ac:dyDescent="0.25">
      <c r="A107" s="47">
        <v>5179</v>
      </c>
      <c r="B107" s="52" t="s">
        <v>189</v>
      </c>
      <c r="G107" s="446">
        <f>SUM(G108,G113,G119)</f>
        <v>530</v>
      </c>
      <c r="H107" s="447"/>
    </row>
    <row r="108" spans="1:8" ht="14.25" customHeight="1" x14ac:dyDescent="0.25">
      <c r="B108" s="494" t="s">
        <v>152</v>
      </c>
      <c r="C108" s="494"/>
      <c r="D108" s="494"/>
      <c r="E108" s="494"/>
      <c r="F108" s="494"/>
      <c r="G108" s="490">
        <v>400</v>
      </c>
      <c r="H108" s="491"/>
    </row>
    <row r="109" spans="1:8" ht="14.25" customHeight="1" x14ac:dyDescent="0.2">
      <c r="B109" s="456" t="s">
        <v>623</v>
      </c>
      <c r="C109" s="469"/>
      <c r="D109" s="469"/>
      <c r="E109" s="469"/>
      <c r="F109" s="469"/>
      <c r="G109" s="469"/>
      <c r="H109" s="469"/>
    </row>
    <row r="110" spans="1:8" ht="14.25" customHeight="1" x14ac:dyDescent="0.2">
      <c r="B110" s="469"/>
      <c r="C110" s="469"/>
      <c r="D110" s="469"/>
      <c r="E110" s="469"/>
      <c r="F110" s="469"/>
      <c r="G110" s="469"/>
      <c r="H110" s="469"/>
    </row>
    <row r="111" spans="1:8" ht="41.25" customHeight="1" x14ac:dyDescent="0.2">
      <c r="B111" s="469"/>
      <c r="C111" s="469"/>
      <c r="D111" s="469"/>
      <c r="E111" s="469"/>
      <c r="F111" s="469"/>
      <c r="G111" s="469"/>
      <c r="H111" s="469"/>
    </row>
    <row r="112" spans="1:8" ht="14.25" customHeight="1" x14ac:dyDescent="0.2">
      <c r="B112" s="71"/>
      <c r="C112" s="71"/>
      <c r="D112" s="71"/>
      <c r="E112" s="71"/>
      <c r="F112" s="71"/>
      <c r="G112" s="71"/>
      <c r="H112" s="71"/>
    </row>
    <row r="113" spans="1:9" ht="14.25" customHeight="1" x14ac:dyDescent="0.25">
      <c r="B113" s="494" t="s">
        <v>153</v>
      </c>
      <c r="C113" s="494"/>
      <c r="D113" s="494"/>
      <c r="E113" s="494"/>
      <c r="F113" s="494"/>
      <c r="G113" s="490">
        <v>100</v>
      </c>
      <c r="H113" s="491"/>
    </row>
    <row r="114" spans="1:9" ht="14.25" customHeight="1" x14ac:dyDescent="0.2">
      <c r="B114" s="456" t="s">
        <v>624</v>
      </c>
      <c r="C114" s="469"/>
      <c r="D114" s="469"/>
      <c r="E114" s="469"/>
      <c r="F114" s="469"/>
      <c r="G114" s="469"/>
      <c r="H114" s="469"/>
    </row>
    <row r="115" spans="1:9" ht="14.25" customHeight="1" x14ac:dyDescent="0.2">
      <c r="B115" s="469"/>
      <c r="C115" s="469"/>
      <c r="D115" s="469"/>
      <c r="E115" s="469"/>
      <c r="F115" s="469"/>
      <c r="G115" s="469"/>
      <c r="H115" s="469"/>
    </row>
    <row r="116" spans="1:9" ht="14.25" customHeight="1" x14ac:dyDescent="0.2">
      <c r="B116" s="469"/>
      <c r="C116" s="469"/>
      <c r="D116" s="469"/>
      <c r="E116" s="469"/>
      <c r="F116" s="469"/>
      <c r="G116" s="469"/>
      <c r="H116" s="469"/>
    </row>
    <row r="117" spans="1:9" ht="28.5" customHeight="1" x14ac:dyDescent="0.2">
      <c r="B117" s="469"/>
      <c r="C117" s="469"/>
      <c r="D117" s="469"/>
      <c r="E117" s="469"/>
      <c r="F117" s="469"/>
      <c r="G117" s="469"/>
      <c r="H117" s="469"/>
    </row>
    <row r="118" spans="1:9" ht="14.25" customHeight="1" x14ac:dyDescent="0.2">
      <c r="B118" s="252"/>
      <c r="C118" s="252"/>
      <c r="D118" s="252"/>
      <c r="E118" s="252"/>
      <c r="F118" s="252"/>
      <c r="G118" s="252"/>
      <c r="H118" s="252"/>
    </row>
    <row r="119" spans="1:9" ht="14.25" customHeight="1" x14ac:dyDescent="0.25">
      <c r="B119" s="494" t="s">
        <v>625</v>
      </c>
      <c r="C119" s="494"/>
      <c r="D119" s="494"/>
      <c r="E119" s="494"/>
      <c r="F119" s="494"/>
      <c r="G119" s="490">
        <v>30</v>
      </c>
      <c r="H119" s="491"/>
    </row>
    <row r="120" spans="1:9" ht="15.75" customHeight="1" x14ac:dyDescent="0.2">
      <c r="B120" s="456" t="s">
        <v>626</v>
      </c>
      <c r="C120" s="456"/>
      <c r="D120" s="456"/>
      <c r="E120" s="456"/>
      <c r="F120" s="456"/>
      <c r="G120" s="456"/>
      <c r="H120" s="456"/>
    </row>
    <row r="121" spans="1:9" ht="15.75" customHeight="1" x14ac:dyDescent="0.2">
      <c r="B121" s="456"/>
      <c r="C121" s="456"/>
      <c r="D121" s="456"/>
      <c r="E121" s="456"/>
      <c r="F121" s="456"/>
      <c r="G121" s="456"/>
      <c r="H121" s="456"/>
    </row>
    <row r="122" spans="1:9" ht="12" customHeight="1" x14ac:dyDescent="0.2">
      <c r="B122" s="456"/>
      <c r="C122" s="456"/>
      <c r="D122" s="456"/>
      <c r="E122" s="456"/>
      <c r="F122" s="456"/>
      <c r="G122" s="456"/>
      <c r="H122" s="456"/>
    </row>
    <row r="123" spans="1:9" ht="15.75" customHeight="1" x14ac:dyDescent="0.2">
      <c r="B123" s="166"/>
      <c r="C123" s="166"/>
      <c r="D123" s="166"/>
      <c r="E123" s="166"/>
      <c r="F123" s="166"/>
      <c r="G123" s="166"/>
      <c r="H123" s="166"/>
    </row>
    <row r="124" spans="1:9" ht="17.25" customHeight="1" thickBot="1" x14ac:dyDescent="0.3">
      <c r="B124" s="55" t="s">
        <v>627</v>
      </c>
      <c r="C124" s="56"/>
      <c r="D124" s="57"/>
      <c r="E124" s="58"/>
      <c r="F124" s="58"/>
      <c r="G124" s="459">
        <f>SUM(G125)</f>
        <v>4000</v>
      </c>
      <c r="H124" s="459"/>
      <c r="I124" s="2"/>
    </row>
    <row r="125" spans="1:9" ht="15.75" customHeight="1" thickTop="1" x14ac:dyDescent="0.25">
      <c r="A125" s="47">
        <v>5222</v>
      </c>
      <c r="B125" s="514" t="s">
        <v>628</v>
      </c>
      <c r="C125" s="514"/>
      <c r="D125" s="514"/>
      <c r="E125" s="514"/>
      <c r="F125" s="514"/>
      <c r="G125" s="446">
        <v>4000</v>
      </c>
      <c r="H125" s="447"/>
    </row>
    <row r="126" spans="1:9" ht="15.75" customHeight="1" x14ac:dyDescent="0.25">
      <c r="B126" s="494" t="s">
        <v>630</v>
      </c>
      <c r="C126" s="494"/>
      <c r="D126" s="494"/>
      <c r="E126" s="494"/>
      <c r="F126" s="494"/>
      <c r="G126" s="342"/>
      <c r="H126" s="343"/>
    </row>
    <row r="127" spans="1:9" ht="15.75" customHeight="1" x14ac:dyDescent="0.2">
      <c r="B127" s="456" t="s">
        <v>629</v>
      </c>
      <c r="C127" s="456"/>
      <c r="D127" s="456"/>
      <c r="E127" s="456"/>
      <c r="F127" s="456"/>
      <c r="G127" s="456"/>
      <c r="H127" s="456"/>
    </row>
    <row r="128" spans="1:9" ht="15.75" customHeight="1" x14ac:dyDescent="0.2">
      <c r="B128" s="456"/>
      <c r="C128" s="456"/>
      <c r="D128" s="456"/>
      <c r="E128" s="456"/>
      <c r="F128" s="456"/>
      <c r="G128" s="456"/>
      <c r="H128" s="456"/>
    </row>
    <row r="129" spans="1:9" ht="15.75" customHeight="1" x14ac:dyDescent="0.2">
      <c r="B129" s="456"/>
      <c r="C129" s="456"/>
      <c r="D129" s="456"/>
      <c r="E129" s="456"/>
      <c r="F129" s="456"/>
      <c r="G129" s="456"/>
      <c r="H129" s="456"/>
    </row>
    <row r="130" spans="1:9" ht="13.5" customHeight="1" x14ac:dyDescent="0.2">
      <c r="B130" s="456"/>
      <c r="C130" s="456"/>
      <c r="D130" s="456"/>
      <c r="E130" s="456"/>
      <c r="F130" s="456"/>
      <c r="G130" s="456"/>
      <c r="H130" s="456"/>
    </row>
    <row r="131" spans="1:9" ht="15.75" customHeight="1" x14ac:dyDescent="0.2">
      <c r="B131" s="345"/>
      <c r="C131" s="345"/>
      <c r="D131" s="345"/>
      <c r="E131" s="345"/>
      <c r="F131" s="345"/>
      <c r="G131" s="345"/>
      <c r="H131" s="345"/>
    </row>
    <row r="132" spans="1:9" ht="17.25" customHeight="1" thickBot="1" x14ac:dyDescent="0.3">
      <c r="B132" s="55" t="s">
        <v>328</v>
      </c>
      <c r="C132" s="56"/>
      <c r="D132" s="57"/>
      <c r="E132" s="58"/>
      <c r="F132" s="58"/>
      <c r="G132" s="459">
        <v>400</v>
      </c>
      <c r="H132" s="459"/>
      <c r="I132" s="2"/>
    </row>
    <row r="133" spans="1:9" ht="15.75" thickTop="1" x14ac:dyDescent="0.25">
      <c r="A133" s="47">
        <v>5542</v>
      </c>
      <c r="B133" s="52" t="s">
        <v>247</v>
      </c>
      <c r="G133" s="446">
        <v>400</v>
      </c>
      <c r="H133" s="447"/>
    </row>
    <row r="134" spans="1:9" ht="14.25" customHeight="1" x14ac:dyDescent="0.25">
      <c r="B134" s="494" t="s">
        <v>219</v>
      </c>
      <c r="C134" s="494"/>
      <c r="D134" s="494"/>
      <c r="E134" s="494"/>
      <c r="F134" s="494"/>
      <c r="G134" s="490"/>
      <c r="H134" s="491"/>
    </row>
    <row r="135" spans="1:9" ht="14.25" customHeight="1" x14ac:dyDescent="0.2">
      <c r="B135" s="456" t="s">
        <v>740</v>
      </c>
      <c r="C135" s="469"/>
      <c r="D135" s="469"/>
      <c r="E135" s="469"/>
      <c r="F135" s="469"/>
      <c r="G135" s="469"/>
      <c r="H135" s="469"/>
    </row>
    <row r="136" spans="1:9" ht="14.25" customHeight="1" x14ac:dyDescent="0.2">
      <c r="B136" s="469"/>
      <c r="C136" s="469"/>
      <c r="D136" s="469"/>
      <c r="E136" s="469"/>
      <c r="F136" s="469"/>
      <c r="G136" s="469"/>
      <c r="H136" s="469"/>
    </row>
    <row r="137" spans="1:9" ht="14.25" customHeight="1" x14ac:dyDescent="0.2">
      <c r="B137" s="469"/>
      <c r="C137" s="469"/>
      <c r="D137" s="469"/>
      <c r="E137" s="469"/>
      <c r="F137" s="469"/>
      <c r="G137" s="469"/>
      <c r="H137" s="469"/>
    </row>
    <row r="138" spans="1:9" ht="20.25" customHeight="1" x14ac:dyDescent="0.2">
      <c r="B138" s="469"/>
      <c r="C138" s="469"/>
      <c r="D138" s="469"/>
      <c r="E138" s="469"/>
      <c r="F138" s="469"/>
      <c r="G138" s="469"/>
      <c r="H138" s="469"/>
    </row>
    <row r="139" spans="1:9" ht="18" customHeight="1" x14ac:dyDescent="0.2">
      <c r="B139" s="166"/>
      <c r="C139" s="166"/>
      <c r="D139" s="166"/>
      <c r="E139" s="166"/>
      <c r="F139" s="166"/>
      <c r="G139" s="166"/>
      <c r="H139" s="166"/>
    </row>
    <row r="140" spans="1:9" ht="17.25" customHeight="1" thickBot="1" x14ac:dyDescent="0.3">
      <c r="B140" s="55" t="s">
        <v>99</v>
      </c>
      <c r="C140" s="56"/>
      <c r="D140" s="57"/>
      <c r="E140" s="58"/>
      <c r="F140" s="58"/>
      <c r="G140" s="459">
        <f>SUM(G141,G152,G173,G248)</f>
        <v>8468</v>
      </c>
      <c r="H140" s="459"/>
      <c r="I140" s="2"/>
    </row>
    <row r="141" spans="1:9" ht="17.25" customHeight="1" thickTop="1" x14ac:dyDescent="0.25">
      <c r="A141" s="47">
        <v>5139</v>
      </c>
      <c r="B141" s="52" t="s">
        <v>200</v>
      </c>
      <c r="G141" s="515">
        <f>SUM(G143,G148)</f>
        <v>150</v>
      </c>
      <c r="H141" s="515"/>
      <c r="I141" s="2"/>
    </row>
    <row r="142" spans="1:9" ht="17.25" customHeight="1" x14ac:dyDescent="0.25">
      <c r="B142" s="451" t="s">
        <v>155</v>
      </c>
      <c r="C142" s="510"/>
      <c r="D142" s="510"/>
      <c r="E142" s="510"/>
      <c r="F142" s="510"/>
      <c r="G142" s="67"/>
      <c r="H142" s="68"/>
      <c r="I142" s="2"/>
    </row>
    <row r="143" spans="1:9" ht="12.75" customHeight="1" x14ac:dyDescent="0.25">
      <c r="B143" s="510"/>
      <c r="C143" s="510"/>
      <c r="D143" s="510"/>
      <c r="E143" s="510"/>
      <c r="F143" s="510"/>
      <c r="G143" s="490">
        <v>100</v>
      </c>
      <c r="H143" s="491"/>
      <c r="I143" s="2"/>
    </row>
    <row r="144" spans="1:9" ht="17.25" customHeight="1" x14ac:dyDescent="0.2">
      <c r="B144" s="456" t="s">
        <v>631</v>
      </c>
      <c r="C144" s="469"/>
      <c r="D144" s="469"/>
      <c r="E144" s="469"/>
      <c r="F144" s="469"/>
      <c r="G144" s="469"/>
      <c r="H144" s="469"/>
      <c r="I144" s="2"/>
    </row>
    <row r="145" spans="1:9" ht="9" customHeight="1" x14ac:dyDescent="0.2">
      <c r="B145" s="469"/>
      <c r="C145" s="469"/>
      <c r="D145" s="469"/>
      <c r="E145" s="469"/>
      <c r="F145" s="469"/>
      <c r="G145" s="469"/>
      <c r="H145" s="469"/>
      <c r="I145" s="2"/>
    </row>
    <row r="146" spans="1:9" ht="18.75" customHeight="1" x14ac:dyDescent="0.2">
      <c r="B146" s="469"/>
      <c r="C146" s="469"/>
      <c r="D146" s="469"/>
      <c r="E146" s="469"/>
      <c r="F146" s="469"/>
      <c r="G146" s="469"/>
      <c r="H146" s="469"/>
      <c r="I146" s="2"/>
    </row>
    <row r="147" spans="1:9" ht="11.25" customHeight="1" x14ac:dyDescent="0.25">
      <c r="B147" s="52"/>
      <c r="G147" s="67"/>
      <c r="H147" s="68"/>
      <c r="I147" s="2"/>
    </row>
    <row r="148" spans="1:9" ht="17.25" customHeight="1" x14ac:dyDescent="0.25">
      <c r="B148" s="511" t="s">
        <v>632</v>
      </c>
      <c r="C148" s="511"/>
      <c r="D148" s="511"/>
      <c r="E148" s="511"/>
      <c r="F148" s="511"/>
      <c r="G148" s="490">
        <v>50</v>
      </c>
      <c r="H148" s="491"/>
      <c r="I148" s="2"/>
    </row>
    <row r="149" spans="1:9" ht="17.25" customHeight="1" x14ac:dyDescent="0.2">
      <c r="B149" s="456" t="s">
        <v>633</v>
      </c>
      <c r="C149" s="469"/>
      <c r="D149" s="469"/>
      <c r="E149" s="469"/>
      <c r="F149" s="469"/>
      <c r="G149" s="469"/>
      <c r="H149" s="469"/>
      <c r="I149" s="2"/>
    </row>
    <row r="150" spans="1:9" ht="12" customHeight="1" x14ac:dyDescent="0.2">
      <c r="B150" s="469"/>
      <c r="C150" s="469"/>
      <c r="D150" s="469"/>
      <c r="E150" s="469"/>
      <c r="F150" s="469"/>
      <c r="G150" s="469"/>
      <c r="H150" s="469"/>
      <c r="I150" s="2"/>
    </row>
    <row r="151" spans="1:9" ht="15" customHeight="1" x14ac:dyDescent="0.25">
      <c r="B151" s="52"/>
      <c r="G151" s="67"/>
      <c r="H151" s="68"/>
      <c r="I151" s="2"/>
    </row>
    <row r="152" spans="1:9" s="160" customFormat="1" ht="17.25" customHeight="1" x14ac:dyDescent="0.25">
      <c r="A152" s="160">
        <v>5164</v>
      </c>
      <c r="B152" s="135" t="s">
        <v>42</v>
      </c>
      <c r="C152" s="161"/>
      <c r="D152" s="162"/>
      <c r="E152" s="163"/>
      <c r="F152" s="163"/>
      <c r="G152" s="483">
        <f>SUM(G153,G158,G163,G168)</f>
        <v>186</v>
      </c>
      <c r="H152" s="483"/>
      <c r="I152" s="34"/>
    </row>
    <row r="153" spans="1:9" s="160" customFormat="1" ht="17.25" customHeight="1" x14ac:dyDescent="0.25">
      <c r="B153" s="508" t="s">
        <v>220</v>
      </c>
      <c r="C153" s="508"/>
      <c r="D153" s="508"/>
      <c r="E153" s="508"/>
      <c r="F153" s="508"/>
      <c r="G153" s="490">
        <v>150</v>
      </c>
      <c r="H153" s="491"/>
      <c r="I153" s="34"/>
    </row>
    <row r="154" spans="1:9" s="160" customFormat="1" ht="17.25" customHeight="1" x14ac:dyDescent="0.2">
      <c r="B154" s="497" t="s">
        <v>634</v>
      </c>
      <c r="C154" s="469"/>
      <c r="D154" s="469"/>
      <c r="E154" s="469"/>
      <c r="F154" s="469"/>
      <c r="G154" s="469"/>
      <c r="H154" s="469"/>
      <c r="I154" s="34"/>
    </row>
    <row r="155" spans="1:9" s="160" customFormat="1" ht="17.25" customHeight="1" x14ac:dyDescent="0.2">
      <c r="B155" s="469"/>
      <c r="C155" s="469"/>
      <c r="D155" s="469"/>
      <c r="E155" s="469"/>
      <c r="F155" s="469"/>
      <c r="G155" s="469"/>
      <c r="H155" s="469"/>
      <c r="I155" s="34"/>
    </row>
    <row r="156" spans="1:9" s="160" customFormat="1" ht="22.5" customHeight="1" x14ac:dyDescent="0.2">
      <c r="B156" s="469"/>
      <c r="C156" s="469"/>
      <c r="D156" s="469"/>
      <c r="E156" s="469"/>
      <c r="F156" s="469"/>
      <c r="G156" s="469"/>
      <c r="H156" s="469"/>
      <c r="I156" s="34"/>
    </row>
    <row r="157" spans="1:9" s="160" customFormat="1" ht="15" customHeight="1" x14ac:dyDescent="0.25">
      <c r="B157" s="135"/>
      <c r="C157" s="161"/>
      <c r="D157" s="162"/>
      <c r="E157" s="163"/>
      <c r="F157" s="163"/>
      <c r="G157" s="67"/>
      <c r="H157" s="68"/>
      <c r="I157" s="34"/>
    </row>
    <row r="158" spans="1:9" s="160" customFormat="1" ht="17.25" customHeight="1" x14ac:dyDescent="0.25">
      <c r="B158" s="508" t="s">
        <v>156</v>
      </c>
      <c r="C158" s="508"/>
      <c r="D158" s="508"/>
      <c r="E158" s="508"/>
      <c r="F158" s="508"/>
      <c r="G158" s="490">
        <v>5</v>
      </c>
      <c r="H158" s="491"/>
      <c r="I158" s="34"/>
    </row>
    <row r="159" spans="1:9" s="160" customFormat="1" ht="17.25" customHeight="1" x14ac:dyDescent="0.2">
      <c r="B159" s="497" t="s">
        <v>635</v>
      </c>
      <c r="C159" s="469"/>
      <c r="D159" s="469"/>
      <c r="E159" s="469"/>
      <c r="F159" s="469"/>
      <c r="G159" s="469"/>
      <c r="H159" s="469"/>
      <c r="I159" s="34"/>
    </row>
    <row r="160" spans="1:9" s="160" customFormat="1" ht="11.25" customHeight="1" x14ac:dyDescent="0.2">
      <c r="B160" s="469"/>
      <c r="C160" s="469"/>
      <c r="D160" s="469"/>
      <c r="E160" s="469"/>
      <c r="F160" s="469"/>
      <c r="G160" s="469"/>
      <c r="H160" s="469"/>
      <c r="I160" s="34"/>
    </row>
    <row r="161" spans="1:9" s="160" customFormat="1" ht="14.25" customHeight="1" x14ac:dyDescent="0.2">
      <c r="B161" s="469"/>
      <c r="C161" s="469"/>
      <c r="D161" s="469"/>
      <c r="E161" s="469"/>
      <c r="F161" s="469"/>
      <c r="G161" s="469"/>
      <c r="H161" s="469"/>
      <c r="I161" s="34"/>
    </row>
    <row r="162" spans="1:9" s="160" customFormat="1" ht="15.75" customHeight="1" x14ac:dyDescent="0.25">
      <c r="B162" s="135"/>
      <c r="C162" s="161"/>
      <c r="D162" s="162"/>
      <c r="E162" s="163"/>
      <c r="F162" s="163"/>
      <c r="G162" s="67"/>
      <c r="H162" s="68"/>
      <c r="I162" s="34"/>
    </row>
    <row r="163" spans="1:9" s="160" customFormat="1" ht="29.25" customHeight="1" x14ac:dyDescent="0.25">
      <c r="B163" s="507" t="s">
        <v>221</v>
      </c>
      <c r="C163" s="507"/>
      <c r="D163" s="507"/>
      <c r="E163" s="507"/>
      <c r="F163" s="507"/>
      <c r="G163" s="490">
        <v>5</v>
      </c>
      <c r="H163" s="491"/>
      <c r="I163" s="34"/>
    </row>
    <row r="164" spans="1:9" s="160" customFormat="1" ht="12.75" customHeight="1" x14ac:dyDescent="0.2">
      <c r="B164" s="497" t="s">
        <v>636</v>
      </c>
      <c r="C164" s="469"/>
      <c r="D164" s="469"/>
      <c r="E164" s="469"/>
      <c r="F164" s="469"/>
      <c r="G164" s="469"/>
      <c r="H164" s="469"/>
      <c r="I164" s="34"/>
    </row>
    <row r="165" spans="1:9" s="160" customFormat="1" ht="11.25" customHeight="1" x14ac:dyDescent="0.2">
      <c r="B165" s="469"/>
      <c r="C165" s="469"/>
      <c r="D165" s="469"/>
      <c r="E165" s="469"/>
      <c r="F165" s="469"/>
      <c r="G165" s="469"/>
      <c r="H165" s="469"/>
      <c r="I165" s="34"/>
    </row>
    <row r="166" spans="1:9" s="160" customFormat="1" ht="19.5" customHeight="1" x14ac:dyDescent="0.2">
      <c r="B166" s="469"/>
      <c r="C166" s="469"/>
      <c r="D166" s="469"/>
      <c r="E166" s="469"/>
      <c r="F166" s="469"/>
      <c r="G166" s="469"/>
      <c r="H166" s="469"/>
      <c r="I166" s="34"/>
    </row>
    <row r="167" spans="1:9" s="160" customFormat="1" ht="17.25" customHeight="1" x14ac:dyDescent="0.25">
      <c r="B167" s="75"/>
      <c r="C167" s="75"/>
      <c r="D167" s="75"/>
      <c r="E167" s="75"/>
      <c r="F167" s="75"/>
      <c r="G167" s="75"/>
      <c r="H167" s="75"/>
      <c r="I167" s="34"/>
    </row>
    <row r="168" spans="1:9" s="160" customFormat="1" ht="17.25" customHeight="1" x14ac:dyDescent="0.25">
      <c r="B168" s="507" t="s">
        <v>637</v>
      </c>
      <c r="C168" s="508"/>
      <c r="D168" s="508"/>
      <c r="E168" s="508"/>
      <c r="F168" s="508"/>
      <c r="G168" s="490">
        <v>26</v>
      </c>
      <c r="H168" s="491"/>
      <c r="I168" s="34"/>
    </row>
    <row r="169" spans="1:9" s="160" customFormat="1" ht="15.75" customHeight="1" x14ac:dyDescent="0.2">
      <c r="B169" s="497" t="s">
        <v>248</v>
      </c>
      <c r="C169" s="469"/>
      <c r="D169" s="469"/>
      <c r="E169" s="469"/>
      <c r="F169" s="469"/>
      <c r="G169" s="469"/>
      <c r="H169" s="469"/>
      <c r="I169" s="34"/>
    </row>
    <row r="170" spans="1:9" s="160" customFormat="1" ht="15.75" customHeight="1" x14ac:dyDescent="0.25">
      <c r="B170" s="509" t="s">
        <v>418</v>
      </c>
      <c r="C170" s="509"/>
      <c r="D170" s="509"/>
      <c r="E170" s="509"/>
      <c r="F170" s="509"/>
      <c r="G170" s="442">
        <v>13</v>
      </c>
      <c r="H170" s="443"/>
      <c r="I170" s="34"/>
    </row>
    <row r="171" spans="1:9" s="160" customFormat="1" ht="15.75" customHeight="1" x14ac:dyDescent="0.25">
      <c r="B171" s="509" t="s">
        <v>419</v>
      </c>
      <c r="C171" s="509"/>
      <c r="D171" s="509"/>
      <c r="E171" s="509"/>
      <c r="F171" s="509"/>
      <c r="G171" s="442">
        <v>13</v>
      </c>
      <c r="H171" s="443"/>
      <c r="I171" s="34"/>
    </row>
    <row r="172" spans="1:9" s="160" customFormat="1" ht="12.75" customHeight="1" x14ac:dyDescent="0.25">
      <c r="B172" s="209"/>
      <c r="C172" s="208"/>
      <c r="D172" s="208"/>
      <c r="E172" s="208"/>
      <c r="F172" s="208"/>
      <c r="G172" s="208"/>
      <c r="H172" s="208"/>
      <c r="I172" s="34"/>
    </row>
    <row r="173" spans="1:9" s="30" customFormat="1" ht="14.25" customHeight="1" x14ac:dyDescent="0.25">
      <c r="A173" s="30">
        <v>5166</v>
      </c>
      <c r="B173" s="125" t="s">
        <v>14</v>
      </c>
      <c r="C173" s="126"/>
      <c r="D173" s="124"/>
      <c r="E173" s="123"/>
      <c r="F173" s="123"/>
      <c r="G173" s="423">
        <f>SUM(G174,G179,G184,G190,G196,G203,G207,G212,G217,G222,G228,G235,G242)</f>
        <v>6172</v>
      </c>
      <c r="H173" s="423"/>
      <c r="I173" s="35"/>
    </row>
    <row r="174" spans="1:9" s="167" customFormat="1" ht="14.25" customHeight="1" x14ac:dyDescent="0.25">
      <c r="B174" s="498" t="s">
        <v>249</v>
      </c>
      <c r="C174" s="498"/>
      <c r="D174" s="498"/>
      <c r="E174" s="498"/>
      <c r="F174" s="498"/>
      <c r="G174" s="490">
        <v>120</v>
      </c>
      <c r="H174" s="491"/>
    </row>
    <row r="175" spans="1:9" s="167" customFormat="1" ht="14.25" customHeight="1" x14ac:dyDescent="0.25">
      <c r="B175" s="473" t="s">
        <v>638</v>
      </c>
      <c r="C175" s="469"/>
      <c r="D175" s="469"/>
      <c r="E175" s="469"/>
      <c r="F175" s="469"/>
      <c r="G175" s="469"/>
      <c r="H175" s="469"/>
    </row>
    <row r="176" spans="1:9" s="167" customFormat="1" ht="14.25" customHeight="1" x14ac:dyDescent="0.25">
      <c r="B176" s="469"/>
      <c r="C176" s="469"/>
      <c r="D176" s="469"/>
      <c r="E176" s="469"/>
      <c r="F176" s="469"/>
      <c r="G176" s="469"/>
      <c r="H176" s="469"/>
    </row>
    <row r="177" spans="2:8" s="167" customFormat="1" ht="14.25" customHeight="1" x14ac:dyDescent="0.25">
      <c r="B177" s="469"/>
      <c r="C177" s="469"/>
      <c r="D177" s="469"/>
      <c r="E177" s="469"/>
      <c r="F177" s="469"/>
      <c r="G177" s="469"/>
      <c r="H177" s="469"/>
    </row>
    <row r="178" spans="2:8" s="167" customFormat="1" ht="14.25" customHeight="1" x14ac:dyDescent="0.25"/>
    <row r="179" spans="2:8" s="167" customFormat="1" ht="14.25" customHeight="1" x14ac:dyDescent="0.25">
      <c r="B179" s="498" t="s">
        <v>381</v>
      </c>
      <c r="C179" s="498"/>
      <c r="D179" s="498"/>
      <c r="E179" s="498"/>
      <c r="F179" s="498"/>
      <c r="G179" s="490">
        <v>483</v>
      </c>
      <c r="H179" s="490"/>
    </row>
    <row r="180" spans="2:8" s="167" customFormat="1" ht="14.25" customHeight="1" x14ac:dyDescent="0.25">
      <c r="B180" s="473" t="s">
        <v>639</v>
      </c>
      <c r="C180" s="473"/>
      <c r="D180" s="473"/>
      <c r="E180" s="473"/>
      <c r="F180" s="473"/>
      <c r="G180" s="473"/>
      <c r="H180" s="473"/>
    </row>
    <row r="181" spans="2:8" s="167" customFormat="1" ht="14.25" customHeight="1" x14ac:dyDescent="0.25">
      <c r="B181" s="473"/>
      <c r="C181" s="473"/>
      <c r="D181" s="473"/>
      <c r="E181" s="473"/>
      <c r="F181" s="473"/>
      <c r="G181" s="473"/>
      <c r="H181" s="473"/>
    </row>
    <row r="182" spans="2:8" s="167" customFormat="1" ht="14.25" customHeight="1" x14ac:dyDescent="0.25">
      <c r="B182" s="473"/>
      <c r="C182" s="473"/>
      <c r="D182" s="473"/>
      <c r="E182" s="473"/>
      <c r="F182" s="473"/>
      <c r="G182" s="473"/>
      <c r="H182" s="473"/>
    </row>
    <row r="183" spans="2:8" s="167" customFormat="1" ht="14.25" customHeight="1" x14ac:dyDescent="0.25"/>
    <row r="184" spans="2:8" s="167" customFormat="1" ht="14.25" customHeight="1" x14ac:dyDescent="0.25">
      <c r="B184" s="498" t="s">
        <v>250</v>
      </c>
      <c r="C184" s="498"/>
      <c r="D184" s="498"/>
      <c r="E184" s="498"/>
      <c r="F184" s="498"/>
      <c r="G184" s="490">
        <v>30</v>
      </c>
      <c r="H184" s="491"/>
    </row>
    <row r="185" spans="2:8" s="167" customFormat="1" ht="14.25" customHeight="1" x14ac:dyDescent="0.25">
      <c r="B185" s="473" t="s">
        <v>382</v>
      </c>
      <c r="C185" s="473"/>
      <c r="D185" s="473"/>
      <c r="E185" s="473"/>
      <c r="F185" s="473"/>
      <c r="G185" s="473"/>
      <c r="H185" s="473"/>
    </row>
    <row r="186" spans="2:8" s="167" customFormat="1" ht="14.25" customHeight="1" x14ac:dyDescent="0.25">
      <c r="B186" s="473"/>
      <c r="C186" s="473"/>
      <c r="D186" s="473"/>
      <c r="E186" s="473"/>
      <c r="F186" s="473"/>
      <c r="G186" s="473"/>
      <c r="H186" s="473"/>
    </row>
    <row r="187" spans="2:8" s="167" customFormat="1" ht="14.25" customHeight="1" x14ac:dyDescent="0.25">
      <c r="B187" s="473"/>
      <c r="C187" s="473"/>
      <c r="D187" s="473"/>
      <c r="E187" s="473"/>
      <c r="F187" s="473"/>
      <c r="G187" s="473"/>
      <c r="H187" s="473"/>
    </row>
    <row r="188" spans="2:8" s="167" customFormat="1" ht="14.25" customHeight="1" x14ac:dyDescent="0.25">
      <c r="B188" s="473"/>
      <c r="C188" s="473"/>
      <c r="D188" s="473"/>
      <c r="E188" s="473"/>
      <c r="F188" s="473"/>
      <c r="G188" s="473"/>
      <c r="H188" s="473"/>
    </row>
    <row r="189" spans="2:8" s="167" customFormat="1" ht="14.25" customHeight="1" x14ac:dyDescent="0.25"/>
    <row r="190" spans="2:8" s="213" customFormat="1" ht="14.25" customHeight="1" x14ac:dyDescent="0.25">
      <c r="B190" s="492" t="s">
        <v>383</v>
      </c>
      <c r="C190" s="493"/>
      <c r="D190" s="493"/>
      <c r="E190" s="493"/>
      <c r="F190" s="493"/>
      <c r="G190" s="499">
        <v>400</v>
      </c>
      <c r="H190" s="500"/>
    </row>
    <row r="191" spans="2:8" s="167" customFormat="1" ht="14.25" customHeight="1" x14ac:dyDescent="0.25">
      <c r="B191" s="473" t="s">
        <v>640</v>
      </c>
      <c r="C191" s="473"/>
      <c r="D191" s="473"/>
      <c r="E191" s="473"/>
      <c r="F191" s="473"/>
      <c r="G191" s="473"/>
      <c r="H191" s="473"/>
    </row>
    <row r="192" spans="2:8" s="167" customFormat="1" ht="14.25" customHeight="1" x14ac:dyDescent="0.25">
      <c r="B192" s="473"/>
      <c r="C192" s="473"/>
      <c r="D192" s="473"/>
      <c r="E192" s="473"/>
      <c r="F192" s="473"/>
      <c r="G192" s="473"/>
      <c r="H192" s="473"/>
    </row>
    <row r="193" spans="2:8" s="167" customFormat="1" ht="29.25" customHeight="1" x14ac:dyDescent="0.25">
      <c r="B193" s="473"/>
      <c r="C193" s="473"/>
      <c r="D193" s="473"/>
      <c r="E193" s="473"/>
      <c r="F193" s="473"/>
      <c r="G193" s="473"/>
      <c r="H193" s="473"/>
    </row>
    <row r="194" spans="2:8" s="167" customFormat="1" ht="14.25" customHeight="1" x14ac:dyDescent="0.25">
      <c r="B194" s="473"/>
      <c r="C194" s="473"/>
      <c r="D194" s="473"/>
      <c r="E194" s="473"/>
      <c r="F194" s="473"/>
      <c r="G194" s="473"/>
      <c r="H194" s="473"/>
    </row>
    <row r="195" spans="2:8" s="167" customFormat="1" ht="14.25" customHeight="1" x14ac:dyDescent="0.25"/>
    <row r="196" spans="2:8" s="213" customFormat="1" ht="15.75" customHeight="1" x14ac:dyDescent="0.25">
      <c r="B196" s="492" t="s">
        <v>384</v>
      </c>
      <c r="C196" s="493"/>
      <c r="D196" s="493"/>
      <c r="E196" s="493"/>
      <c r="F196" s="493"/>
      <c r="G196" s="499">
        <v>50</v>
      </c>
      <c r="H196" s="500"/>
    </row>
    <row r="197" spans="2:8" s="213" customFormat="1" ht="15.75" customHeight="1" x14ac:dyDescent="0.25">
      <c r="B197" s="501" t="s">
        <v>741</v>
      </c>
      <c r="C197" s="501"/>
      <c r="D197" s="501"/>
      <c r="E197" s="501"/>
      <c r="F197" s="501"/>
      <c r="G197" s="501"/>
      <c r="H197" s="501"/>
    </row>
    <row r="198" spans="2:8" s="213" customFormat="1" ht="15.75" customHeight="1" x14ac:dyDescent="0.25">
      <c r="B198" s="501"/>
      <c r="C198" s="501"/>
      <c r="D198" s="501"/>
      <c r="E198" s="501"/>
      <c r="F198" s="501"/>
      <c r="G198" s="501"/>
      <c r="H198" s="501"/>
    </row>
    <row r="199" spans="2:8" s="213" customFormat="1" ht="15.75" customHeight="1" x14ac:dyDescent="0.25">
      <c r="B199" s="256"/>
      <c r="C199" s="249"/>
      <c r="D199" s="249"/>
      <c r="E199" s="249"/>
      <c r="F199" s="249"/>
      <c r="G199" s="253"/>
      <c r="H199" s="254"/>
    </row>
    <row r="200" spans="2:8" s="213" customFormat="1" ht="15.75" customHeight="1" x14ac:dyDescent="0.25">
      <c r="B200" s="388"/>
      <c r="C200" s="389"/>
      <c r="D200" s="389"/>
      <c r="E200" s="389"/>
      <c r="F200" s="389"/>
      <c r="G200" s="386"/>
      <c r="H200" s="387"/>
    </row>
    <row r="201" spans="2:8" s="213" customFormat="1" ht="15.75" customHeight="1" x14ac:dyDescent="0.25">
      <c r="B201" s="388"/>
      <c r="C201" s="389"/>
      <c r="D201" s="389"/>
      <c r="E201" s="389"/>
      <c r="F201" s="389"/>
      <c r="G201" s="386"/>
      <c r="H201" s="387"/>
    </row>
    <row r="202" spans="2:8" s="213" customFormat="1" ht="15.75" customHeight="1" x14ac:dyDescent="0.25">
      <c r="B202" s="388"/>
      <c r="C202" s="389"/>
      <c r="D202" s="389"/>
      <c r="E202" s="389"/>
      <c r="F202" s="389"/>
      <c r="G202" s="386"/>
      <c r="H202" s="387"/>
    </row>
    <row r="203" spans="2:8" s="213" customFormat="1" ht="14.25" customHeight="1" x14ac:dyDescent="0.25">
      <c r="B203" s="492" t="s">
        <v>385</v>
      </c>
      <c r="C203" s="493"/>
      <c r="D203" s="493"/>
      <c r="E203" s="493"/>
      <c r="F203" s="493"/>
      <c r="G203" s="499">
        <v>700</v>
      </c>
      <c r="H203" s="500"/>
    </row>
    <row r="204" spans="2:8" s="213" customFormat="1" ht="24" customHeight="1" x14ac:dyDescent="0.25">
      <c r="B204" s="501" t="s">
        <v>641</v>
      </c>
      <c r="C204" s="501"/>
      <c r="D204" s="501"/>
      <c r="E204" s="501"/>
      <c r="F204" s="501"/>
      <c r="G204" s="501"/>
      <c r="H204" s="501"/>
    </row>
    <row r="205" spans="2:8" s="213" customFormat="1" ht="34.5" customHeight="1" x14ac:dyDescent="0.25">
      <c r="B205" s="501"/>
      <c r="C205" s="501"/>
      <c r="D205" s="501"/>
      <c r="E205" s="501"/>
      <c r="F205" s="501"/>
      <c r="G205" s="501"/>
      <c r="H205" s="501"/>
    </row>
    <row r="206" spans="2:8" s="213" customFormat="1" ht="15.75" customHeight="1" x14ac:dyDescent="0.25">
      <c r="B206" s="256"/>
      <c r="C206" s="249"/>
      <c r="D206" s="249"/>
      <c r="E206" s="249"/>
      <c r="F206" s="249"/>
      <c r="G206" s="253"/>
      <c r="H206" s="254"/>
    </row>
    <row r="207" spans="2:8" s="213" customFormat="1" ht="14.25" customHeight="1" x14ac:dyDescent="0.25">
      <c r="B207" s="492" t="s">
        <v>642</v>
      </c>
      <c r="C207" s="493"/>
      <c r="D207" s="493"/>
      <c r="E207" s="493"/>
      <c r="F207" s="493"/>
      <c r="G207" s="499">
        <v>1404</v>
      </c>
      <c r="H207" s="500"/>
    </row>
    <row r="208" spans="2:8" s="213" customFormat="1" ht="15.75" customHeight="1" x14ac:dyDescent="0.25">
      <c r="B208" s="501" t="s">
        <v>742</v>
      </c>
      <c r="C208" s="501"/>
      <c r="D208" s="501"/>
      <c r="E208" s="501"/>
      <c r="F208" s="501"/>
      <c r="G208" s="501"/>
      <c r="H208" s="501"/>
    </row>
    <row r="209" spans="2:8" s="213" customFormat="1" ht="15.75" customHeight="1" x14ac:dyDescent="0.25">
      <c r="B209" s="501"/>
      <c r="C209" s="501"/>
      <c r="D209" s="501"/>
      <c r="E209" s="501"/>
      <c r="F209" s="501"/>
      <c r="G209" s="501"/>
      <c r="H209" s="501"/>
    </row>
    <row r="210" spans="2:8" s="213" customFormat="1" ht="15.75" customHeight="1" x14ac:dyDescent="0.25">
      <c r="B210" s="501"/>
      <c r="C210" s="501"/>
      <c r="D210" s="501"/>
      <c r="E210" s="501"/>
      <c r="F210" s="501"/>
      <c r="G210" s="501"/>
      <c r="H210" s="501"/>
    </row>
    <row r="211" spans="2:8" s="213" customFormat="1" ht="15.75" customHeight="1" x14ac:dyDescent="0.25">
      <c r="B211" s="344"/>
      <c r="C211" s="344"/>
      <c r="D211" s="344"/>
      <c r="E211" s="344"/>
      <c r="F211" s="344"/>
      <c r="G211" s="344"/>
      <c r="H211" s="344"/>
    </row>
    <row r="212" spans="2:8" s="213" customFormat="1" ht="30" customHeight="1" x14ac:dyDescent="0.25">
      <c r="B212" s="492" t="s">
        <v>643</v>
      </c>
      <c r="C212" s="493"/>
      <c r="D212" s="493"/>
      <c r="E212" s="493"/>
      <c r="F212" s="493"/>
      <c r="G212" s="499">
        <v>2000</v>
      </c>
      <c r="H212" s="500"/>
    </row>
    <row r="213" spans="2:8" s="213" customFormat="1" ht="15.75" customHeight="1" x14ac:dyDescent="0.25">
      <c r="B213" s="501" t="s">
        <v>644</v>
      </c>
      <c r="C213" s="501"/>
      <c r="D213" s="501"/>
      <c r="E213" s="501"/>
      <c r="F213" s="501"/>
      <c r="G213" s="501"/>
      <c r="H213" s="501"/>
    </row>
    <row r="214" spans="2:8" s="213" customFormat="1" ht="15.75" customHeight="1" x14ac:dyDescent="0.25">
      <c r="B214" s="501"/>
      <c r="C214" s="501"/>
      <c r="D214" s="501"/>
      <c r="E214" s="501"/>
      <c r="F214" s="501"/>
      <c r="G214" s="501"/>
      <c r="H214" s="501"/>
    </row>
    <row r="215" spans="2:8" s="213" customFormat="1" ht="15.75" customHeight="1" x14ac:dyDescent="0.25">
      <c r="B215" s="501"/>
      <c r="C215" s="501"/>
      <c r="D215" s="501"/>
      <c r="E215" s="501"/>
      <c r="F215" s="501"/>
      <c r="G215" s="501"/>
      <c r="H215" s="501"/>
    </row>
    <row r="216" spans="2:8" s="213" customFormat="1" ht="15.75" customHeight="1" x14ac:dyDescent="0.25">
      <c r="B216" s="344"/>
      <c r="C216" s="344"/>
      <c r="D216" s="344"/>
      <c r="E216" s="344"/>
      <c r="F216" s="344"/>
      <c r="G216" s="344"/>
      <c r="H216" s="344"/>
    </row>
    <row r="217" spans="2:8" s="213" customFormat="1" ht="30.75" customHeight="1" x14ac:dyDescent="0.25">
      <c r="B217" s="492" t="s">
        <v>645</v>
      </c>
      <c r="C217" s="493"/>
      <c r="D217" s="493"/>
      <c r="E217" s="493"/>
      <c r="F217" s="493"/>
      <c r="G217" s="499">
        <v>242</v>
      </c>
      <c r="H217" s="500"/>
    </row>
    <row r="218" spans="2:8" s="213" customFormat="1" ht="15.75" customHeight="1" x14ac:dyDescent="0.25">
      <c r="B218" s="501" t="s">
        <v>646</v>
      </c>
      <c r="C218" s="501"/>
      <c r="D218" s="501"/>
      <c r="E218" s="501"/>
      <c r="F218" s="501"/>
      <c r="G218" s="501"/>
      <c r="H218" s="501"/>
    </row>
    <row r="219" spans="2:8" s="213" customFormat="1" ht="15.75" customHeight="1" x14ac:dyDescent="0.25">
      <c r="B219" s="501"/>
      <c r="C219" s="501"/>
      <c r="D219" s="501"/>
      <c r="E219" s="501"/>
      <c r="F219" s="501"/>
      <c r="G219" s="501"/>
      <c r="H219" s="501"/>
    </row>
    <row r="220" spans="2:8" s="213" customFormat="1" ht="15.75" customHeight="1" x14ac:dyDescent="0.25">
      <c r="B220" s="501"/>
      <c r="C220" s="501"/>
      <c r="D220" s="501"/>
      <c r="E220" s="501"/>
      <c r="F220" s="501"/>
      <c r="G220" s="501"/>
      <c r="H220" s="501"/>
    </row>
    <row r="221" spans="2:8" s="213" customFormat="1" ht="15.75" customHeight="1" x14ac:dyDescent="0.25">
      <c r="B221" s="344"/>
      <c r="C221" s="344"/>
      <c r="D221" s="344"/>
      <c r="E221" s="344"/>
      <c r="F221" s="344"/>
      <c r="G221" s="344"/>
      <c r="H221" s="344"/>
    </row>
    <row r="222" spans="2:8" s="213" customFormat="1" ht="28.5" customHeight="1" x14ac:dyDescent="0.25">
      <c r="B222" s="492" t="s">
        <v>647</v>
      </c>
      <c r="C222" s="493"/>
      <c r="D222" s="493"/>
      <c r="E222" s="493"/>
      <c r="F222" s="493"/>
      <c r="G222" s="499">
        <v>194</v>
      </c>
      <c r="H222" s="500"/>
    </row>
    <row r="223" spans="2:8" s="213" customFormat="1" ht="15.75" customHeight="1" x14ac:dyDescent="0.25">
      <c r="B223" s="501" t="s">
        <v>648</v>
      </c>
      <c r="C223" s="501"/>
      <c r="D223" s="501"/>
      <c r="E223" s="501"/>
      <c r="F223" s="501"/>
      <c r="G223" s="501"/>
      <c r="H223" s="501"/>
    </row>
    <row r="224" spans="2:8" s="213" customFormat="1" ht="15.75" customHeight="1" x14ac:dyDescent="0.25">
      <c r="B224" s="501"/>
      <c r="C224" s="501"/>
      <c r="D224" s="501"/>
      <c r="E224" s="501"/>
      <c r="F224" s="501"/>
      <c r="G224" s="501"/>
      <c r="H224" s="501"/>
    </row>
    <row r="225" spans="2:8" s="213" customFormat="1" ht="15.75" customHeight="1" x14ac:dyDescent="0.25">
      <c r="B225" s="501"/>
      <c r="C225" s="501"/>
      <c r="D225" s="501"/>
      <c r="E225" s="501"/>
      <c r="F225" s="501"/>
      <c r="G225" s="501"/>
      <c r="H225" s="501"/>
    </row>
    <row r="226" spans="2:8" s="213" customFormat="1" ht="15" customHeight="1" x14ac:dyDescent="0.25">
      <c r="B226" s="501"/>
      <c r="C226" s="501"/>
      <c r="D226" s="501"/>
      <c r="E226" s="501"/>
      <c r="F226" s="501"/>
      <c r="G226" s="501"/>
      <c r="H226" s="501"/>
    </row>
    <row r="227" spans="2:8" s="213" customFormat="1" ht="15" customHeight="1" x14ac:dyDescent="0.25">
      <c r="B227" s="344"/>
      <c r="C227" s="344"/>
      <c r="D227" s="344"/>
      <c r="E227" s="344"/>
      <c r="F227" s="344"/>
      <c r="G227" s="344"/>
      <c r="H227" s="344"/>
    </row>
    <row r="228" spans="2:8" s="213" customFormat="1" ht="28.5" customHeight="1" x14ac:dyDescent="0.25">
      <c r="B228" s="492" t="s">
        <v>649</v>
      </c>
      <c r="C228" s="493"/>
      <c r="D228" s="493"/>
      <c r="E228" s="493"/>
      <c r="F228" s="493"/>
      <c r="G228" s="499">
        <v>150</v>
      </c>
      <c r="H228" s="500"/>
    </row>
    <row r="229" spans="2:8" s="213" customFormat="1" ht="15.75" customHeight="1" x14ac:dyDescent="0.25">
      <c r="B229" s="501" t="s">
        <v>650</v>
      </c>
      <c r="C229" s="501"/>
      <c r="D229" s="501"/>
      <c r="E229" s="501"/>
      <c r="F229" s="501"/>
      <c r="G229" s="501"/>
      <c r="H229" s="501"/>
    </row>
    <row r="230" spans="2:8" s="213" customFormat="1" ht="15.75" customHeight="1" x14ac:dyDescent="0.25">
      <c r="B230" s="501"/>
      <c r="C230" s="501"/>
      <c r="D230" s="501"/>
      <c r="E230" s="501"/>
      <c r="F230" s="501"/>
      <c r="G230" s="501"/>
      <c r="H230" s="501"/>
    </row>
    <row r="231" spans="2:8" s="213" customFormat="1" ht="15.75" customHeight="1" x14ac:dyDescent="0.25">
      <c r="B231" s="501"/>
      <c r="C231" s="501"/>
      <c r="D231" s="501"/>
      <c r="E231" s="501"/>
      <c r="F231" s="501"/>
      <c r="G231" s="501"/>
      <c r="H231" s="501"/>
    </row>
    <row r="232" spans="2:8" s="213" customFormat="1" ht="15.75" customHeight="1" x14ac:dyDescent="0.25">
      <c r="B232" s="501"/>
      <c r="C232" s="501"/>
      <c r="D232" s="501"/>
      <c r="E232" s="501"/>
      <c r="F232" s="501"/>
      <c r="G232" s="501"/>
      <c r="H232" s="501"/>
    </row>
    <row r="233" spans="2:8" s="213" customFormat="1" ht="7.5" customHeight="1" x14ac:dyDescent="0.25">
      <c r="B233" s="501"/>
      <c r="C233" s="501"/>
      <c r="D233" s="501"/>
      <c r="E233" s="501"/>
      <c r="F233" s="501"/>
      <c r="G233" s="501"/>
      <c r="H233" s="501"/>
    </row>
    <row r="234" spans="2:8" s="213" customFormat="1" ht="15.75" customHeight="1" x14ac:dyDescent="0.25">
      <c r="B234" s="344"/>
      <c r="C234" s="344"/>
      <c r="D234" s="344"/>
      <c r="E234" s="344"/>
      <c r="F234" s="344"/>
      <c r="G234" s="344"/>
      <c r="H234" s="344"/>
    </row>
    <row r="235" spans="2:8" s="213" customFormat="1" ht="31.5" customHeight="1" x14ac:dyDescent="0.25">
      <c r="B235" s="492" t="s">
        <v>651</v>
      </c>
      <c r="C235" s="493"/>
      <c r="D235" s="493"/>
      <c r="E235" s="493"/>
      <c r="F235" s="493"/>
      <c r="G235" s="499">
        <v>199</v>
      </c>
      <c r="H235" s="500"/>
    </row>
    <row r="236" spans="2:8" s="213" customFormat="1" ht="15.75" customHeight="1" x14ac:dyDescent="0.25">
      <c r="B236" s="501" t="s">
        <v>652</v>
      </c>
      <c r="C236" s="501"/>
      <c r="D236" s="501"/>
      <c r="E236" s="501"/>
      <c r="F236" s="501"/>
      <c r="G236" s="501"/>
      <c r="H236" s="501"/>
    </row>
    <row r="237" spans="2:8" s="213" customFormat="1" ht="9.75" customHeight="1" x14ac:dyDescent="0.25">
      <c r="B237" s="501"/>
      <c r="C237" s="501"/>
      <c r="D237" s="501"/>
      <c r="E237" s="501"/>
      <c r="F237" s="501"/>
      <c r="G237" s="501"/>
      <c r="H237" s="501"/>
    </row>
    <row r="238" spans="2:8" s="213" customFormat="1" ht="15.75" customHeight="1" x14ac:dyDescent="0.25">
      <c r="B238" s="501"/>
      <c r="C238" s="501"/>
      <c r="D238" s="501"/>
      <c r="E238" s="501"/>
      <c r="F238" s="501"/>
      <c r="G238" s="501"/>
      <c r="H238" s="501"/>
    </row>
    <row r="239" spans="2:8" s="213" customFormat="1" ht="15.75" customHeight="1" x14ac:dyDescent="0.25">
      <c r="B239" s="501"/>
      <c r="C239" s="501"/>
      <c r="D239" s="501"/>
      <c r="E239" s="501"/>
      <c r="F239" s="501"/>
      <c r="G239" s="501"/>
      <c r="H239" s="501"/>
    </row>
    <row r="240" spans="2:8" s="213" customFormat="1" ht="15.75" customHeight="1" x14ac:dyDescent="0.25">
      <c r="B240" s="501"/>
      <c r="C240" s="501"/>
      <c r="D240" s="501"/>
      <c r="E240" s="501"/>
      <c r="F240" s="501"/>
      <c r="G240" s="501"/>
      <c r="H240" s="501"/>
    </row>
    <row r="241" spans="1:8" s="213" customFormat="1" ht="15.75" customHeight="1" x14ac:dyDescent="0.25">
      <c r="B241" s="344"/>
      <c r="C241" s="344"/>
      <c r="D241" s="344"/>
      <c r="E241" s="344"/>
      <c r="F241" s="344"/>
      <c r="G241" s="344"/>
      <c r="H241" s="344"/>
    </row>
    <row r="242" spans="1:8" s="213" customFormat="1" ht="30" customHeight="1" x14ac:dyDescent="0.25">
      <c r="B242" s="492" t="s">
        <v>655</v>
      </c>
      <c r="C242" s="493"/>
      <c r="D242" s="493"/>
      <c r="E242" s="493"/>
      <c r="F242" s="493"/>
      <c r="G242" s="499">
        <v>200</v>
      </c>
      <c r="H242" s="500"/>
    </row>
    <row r="243" spans="1:8" s="213" customFormat="1" ht="15.75" customHeight="1" x14ac:dyDescent="0.25">
      <c r="B243" s="501" t="s">
        <v>653</v>
      </c>
      <c r="C243" s="501"/>
      <c r="D243" s="501"/>
      <c r="E243" s="501"/>
      <c r="F243" s="501"/>
      <c r="G243" s="501"/>
      <c r="H243" s="501"/>
    </row>
    <row r="244" spans="1:8" s="213" customFormat="1" ht="15.75" customHeight="1" x14ac:dyDescent="0.25">
      <c r="B244" s="501"/>
      <c r="C244" s="501"/>
      <c r="D244" s="501"/>
      <c r="E244" s="501"/>
      <c r="F244" s="501"/>
      <c r="G244" s="501"/>
      <c r="H244" s="501"/>
    </row>
    <row r="245" spans="1:8" s="213" customFormat="1" ht="15.75" customHeight="1" x14ac:dyDescent="0.25">
      <c r="B245" s="518" t="s">
        <v>654</v>
      </c>
      <c r="C245" s="518"/>
      <c r="D245" s="518"/>
      <c r="E245" s="518"/>
      <c r="F245" s="518"/>
      <c r="G245" s="518"/>
      <c r="H245" s="518"/>
    </row>
    <row r="246" spans="1:8" s="213" customFormat="1" ht="15" customHeight="1" x14ac:dyDescent="0.25">
      <c r="B246" s="518" t="s">
        <v>743</v>
      </c>
      <c r="C246" s="518"/>
      <c r="D246" s="518"/>
      <c r="E246" s="518"/>
      <c r="F246" s="518"/>
      <c r="G246" s="518"/>
      <c r="H246" s="518"/>
    </row>
    <row r="247" spans="1:8" s="213" customFormat="1" ht="15.75" customHeight="1" x14ac:dyDescent="0.25">
      <c r="B247" s="255"/>
      <c r="C247" s="255"/>
      <c r="D247" s="255"/>
      <c r="E247" s="255"/>
      <c r="F247" s="255"/>
      <c r="G247" s="255"/>
      <c r="H247" s="255"/>
    </row>
    <row r="248" spans="1:8" ht="14.25" customHeight="1" x14ac:dyDescent="0.25">
      <c r="A248" s="47">
        <v>5169</v>
      </c>
      <c r="B248" s="52" t="s">
        <v>16</v>
      </c>
      <c r="G248" s="446">
        <f>SUM(G249,G252,G256,G262,G267,G271,G278)</f>
        <v>1960</v>
      </c>
      <c r="H248" s="447"/>
    </row>
    <row r="249" spans="1:8" ht="14.25" customHeight="1" x14ac:dyDescent="0.25">
      <c r="B249" s="74" t="s">
        <v>656</v>
      </c>
      <c r="G249" s="490">
        <v>40</v>
      </c>
      <c r="H249" s="491"/>
    </row>
    <row r="250" spans="1:8" ht="14.25" customHeight="1" x14ac:dyDescent="0.25">
      <c r="B250" s="214" t="s">
        <v>657</v>
      </c>
      <c r="G250" s="67"/>
      <c r="H250" s="68"/>
    </row>
    <row r="251" spans="1:8" ht="14.25" customHeight="1" x14ac:dyDescent="0.25">
      <c r="B251" s="52"/>
      <c r="G251" s="67"/>
      <c r="H251" s="68"/>
    </row>
    <row r="252" spans="1:8" ht="14.25" customHeight="1" x14ac:dyDescent="0.25">
      <c r="B252" s="74" t="s">
        <v>251</v>
      </c>
      <c r="G252" s="490">
        <v>20</v>
      </c>
      <c r="H252" s="491"/>
    </row>
    <row r="253" spans="1:8" ht="14.25" customHeight="1" x14ac:dyDescent="0.2">
      <c r="B253" s="456" t="s">
        <v>658</v>
      </c>
      <c r="C253" s="456"/>
      <c r="D253" s="456"/>
      <c r="E253" s="456"/>
      <c r="F253" s="456"/>
      <c r="G253" s="456"/>
      <c r="H253" s="456"/>
    </row>
    <row r="254" spans="1:8" ht="14.25" customHeight="1" x14ac:dyDescent="0.2">
      <c r="B254" s="456"/>
      <c r="C254" s="456"/>
      <c r="D254" s="456"/>
      <c r="E254" s="456"/>
      <c r="F254" s="456"/>
      <c r="G254" s="456"/>
      <c r="H254" s="456"/>
    </row>
    <row r="255" spans="1:8" ht="14.25" customHeight="1" x14ac:dyDescent="0.25">
      <c r="B255" s="66"/>
      <c r="G255" s="67"/>
      <c r="H255" s="68"/>
    </row>
    <row r="256" spans="1:8" ht="27.75" customHeight="1" x14ac:dyDescent="0.25">
      <c r="B256" s="451" t="s">
        <v>335</v>
      </c>
      <c r="C256" s="451"/>
      <c r="D256" s="451"/>
      <c r="E256" s="451"/>
      <c r="F256" s="451"/>
      <c r="G256" s="490">
        <v>330</v>
      </c>
      <c r="H256" s="491"/>
    </row>
    <row r="257" spans="2:8" ht="14.25" customHeight="1" x14ac:dyDescent="0.2">
      <c r="B257" s="440" t="s">
        <v>744</v>
      </c>
      <c r="C257" s="440"/>
      <c r="D257" s="440"/>
      <c r="E257" s="440"/>
      <c r="F257" s="440"/>
      <c r="G257" s="440"/>
      <c r="H257" s="440"/>
    </row>
    <row r="258" spans="2:8" ht="14.25" customHeight="1" x14ac:dyDescent="0.2">
      <c r="B258" s="440"/>
      <c r="C258" s="440"/>
      <c r="D258" s="440"/>
      <c r="E258" s="440"/>
      <c r="F258" s="440"/>
      <c r="G258" s="440"/>
      <c r="H258" s="440"/>
    </row>
    <row r="259" spans="2:8" ht="14.25" customHeight="1" x14ac:dyDescent="0.2">
      <c r="B259" s="440"/>
      <c r="C259" s="440"/>
      <c r="D259" s="440"/>
      <c r="E259" s="440"/>
      <c r="F259" s="440"/>
      <c r="G259" s="440"/>
      <c r="H259" s="440"/>
    </row>
    <row r="260" spans="2:8" ht="14.25" customHeight="1" x14ac:dyDescent="0.2">
      <c r="B260" s="440"/>
      <c r="C260" s="440"/>
      <c r="D260" s="440"/>
      <c r="E260" s="440"/>
      <c r="F260" s="440"/>
      <c r="G260" s="440"/>
      <c r="H260" s="440"/>
    </row>
    <row r="261" spans="2:8" ht="14.25" customHeight="1" x14ac:dyDescent="0.25">
      <c r="B261" s="66"/>
      <c r="G261" s="67"/>
      <c r="H261" s="68"/>
    </row>
    <row r="262" spans="2:8" ht="14.25" customHeight="1" x14ac:dyDescent="0.25">
      <c r="B262" s="74" t="s">
        <v>659</v>
      </c>
      <c r="G262" s="490">
        <v>120</v>
      </c>
      <c r="H262" s="491"/>
    </row>
    <row r="263" spans="2:8" ht="14.25" customHeight="1" x14ac:dyDescent="0.2">
      <c r="B263" s="456" t="s">
        <v>660</v>
      </c>
      <c r="C263" s="456"/>
      <c r="D263" s="456"/>
      <c r="E263" s="456"/>
      <c r="F263" s="456"/>
      <c r="G263" s="456"/>
      <c r="H263" s="456"/>
    </row>
    <row r="264" spans="2:8" ht="14.25" customHeight="1" x14ac:dyDescent="0.2">
      <c r="B264" s="456"/>
      <c r="C264" s="456"/>
      <c r="D264" s="456"/>
      <c r="E264" s="456"/>
      <c r="F264" s="456"/>
      <c r="G264" s="456"/>
      <c r="H264" s="456"/>
    </row>
    <row r="265" spans="2:8" ht="27.75" customHeight="1" x14ac:dyDescent="0.2">
      <c r="B265" s="456"/>
      <c r="C265" s="456"/>
      <c r="D265" s="456"/>
      <c r="E265" s="456"/>
      <c r="F265" s="456"/>
      <c r="G265" s="456"/>
      <c r="H265" s="456"/>
    </row>
    <row r="266" spans="2:8" ht="14.25" customHeight="1" x14ac:dyDescent="0.25">
      <c r="B266" s="66"/>
      <c r="G266" s="67"/>
      <c r="H266" s="68"/>
    </row>
    <row r="267" spans="2:8" ht="32.25" customHeight="1" x14ac:dyDescent="0.25">
      <c r="B267" s="451" t="s">
        <v>661</v>
      </c>
      <c r="C267" s="451"/>
      <c r="D267" s="451"/>
      <c r="E267" s="451"/>
      <c r="F267" s="451"/>
      <c r="G267" s="490">
        <v>150</v>
      </c>
      <c r="H267" s="491"/>
    </row>
    <row r="268" spans="2:8" ht="17.25" customHeight="1" x14ac:dyDescent="0.2">
      <c r="B268" s="440" t="s">
        <v>745</v>
      </c>
      <c r="C268" s="441"/>
      <c r="D268" s="441"/>
      <c r="E268" s="441"/>
      <c r="F268" s="441"/>
      <c r="G268" s="441"/>
      <c r="H268" s="441"/>
    </row>
    <row r="269" spans="2:8" ht="12" customHeight="1" x14ac:dyDescent="0.2">
      <c r="B269" s="441"/>
      <c r="C269" s="441"/>
      <c r="D269" s="441"/>
      <c r="E269" s="441"/>
      <c r="F269" s="441"/>
      <c r="G269" s="441"/>
      <c r="H269" s="441"/>
    </row>
    <row r="270" spans="2:8" ht="14.25" customHeight="1" x14ac:dyDescent="0.25">
      <c r="B270" s="75"/>
      <c r="C270" s="75"/>
      <c r="D270" s="75"/>
      <c r="E270" s="75"/>
      <c r="F270" s="75"/>
      <c r="G270" s="75"/>
      <c r="H270" s="75"/>
    </row>
    <row r="271" spans="2:8" s="167" customFormat="1" ht="14.25" customHeight="1" x14ac:dyDescent="0.25">
      <c r="B271" s="498" t="s">
        <v>386</v>
      </c>
      <c r="C271" s="498"/>
      <c r="D271" s="498"/>
      <c r="E271" s="498"/>
      <c r="F271" s="498"/>
      <c r="G271" s="490">
        <v>700</v>
      </c>
      <c r="H271" s="491"/>
    </row>
    <row r="272" spans="2:8" s="167" customFormat="1" ht="14.25" customHeight="1" x14ac:dyDescent="0.25">
      <c r="B272" s="473" t="s">
        <v>662</v>
      </c>
      <c r="C272" s="473"/>
      <c r="D272" s="473"/>
      <c r="E272" s="473"/>
      <c r="F272" s="473"/>
      <c r="G272" s="473"/>
      <c r="H272" s="473"/>
    </row>
    <row r="273" spans="1:9" s="167" customFormat="1" ht="14.25" customHeight="1" x14ac:dyDescent="0.25">
      <c r="B273" s="473"/>
      <c r="C273" s="473"/>
      <c r="D273" s="473"/>
      <c r="E273" s="473"/>
      <c r="F273" s="473"/>
      <c r="G273" s="473"/>
      <c r="H273" s="473"/>
    </row>
    <row r="274" spans="1:9" s="167" customFormat="1" ht="14.25" customHeight="1" x14ac:dyDescent="0.25">
      <c r="B274" s="473"/>
      <c r="C274" s="473"/>
      <c r="D274" s="473"/>
      <c r="E274" s="473"/>
      <c r="F274" s="473"/>
      <c r="G274" s="473"/>
      <c r="H274" s="473"/>
    </row>
    <row r="275" spans="1:9" s="167" customFormat="1" ht="14.25" customHeight="1" x14ac:dyDescent="0.25">
      <c r="B275" s="473"/>
      <c r="C275" s="473"/>
      <c r="D275" s="473"/>
      <c r="E275" s="473"/>
      <c r="F275" s="473"/>
      <c r="G275" s="473"/>
      <c r="H275" s="473"/>
    </row>
    <row r="276" spans="1:9" s="167" customFormat="1" ht="30.75" customHeight="1" x14ac:dyDescent="0.25">
      <c r="B276" s="473"/>
      <c r="C276" s="473"/>
      <c r="D276" s="473"/>
      <c r="E276" s="473"/>
      <c r="F276" s="473"/>
      <c r="G276" s="473"/>
      <c r="H276" s="473"/>
    </row>
    <row r="277" spans="1:9" s="167" customFormat="1" ht="14.25" customHeight="1" x14ac:dyDescent="0.25">
      <c r="B277" s="251"/>
      <c r="C277" s="251"/>
      <c r="D277" s="251"/>
      <c r="E277" s="251"/>
      <c r="F277" s="251"/>
      <c r="G277" s="251"/>
      <c r="H277" s="251"/>
    </row>
    <row r="278" spans="1:9" s="167" customFormat="1" ht="15" customHeight="1" x14ac:dyDescent="0.25">
      <c r="B278" s="517" t="s">
        <v>387</v>
      </c>
      <c r="C278" s="517"/>
      <c r="D278" s="517"/>
      <c r="E278" s="517"/>
      <c r="F278" s="517"/>
      <c r="G278" s="490">
        <v>600</v>
      </c>
      <c r="H278" s="491"/>
    </row>
    <row r="279" spans="1:9" s="167" customFormat="1" ht="14.25" customHeight="1" x14ac:dyDescent="0.25">
      <c r="B279" s="473" t="s">
        <v>746</v>
      </c>
      <c r="C279" s="473"/>
      <c r="D279" s="473"/>
      <c r="E279" s="473"/>
      <c r="F279" s="473"/>
      <c r="G279" s="473"/>
      <c r="H279" s="473"/>
    </row>
    <row r="280" spans="1:9" s="167" customFormat="1" ht="14.25" customHeight="1" x14ac:dyDescent="0.25">
      <c r="B280" s="473"/>
      <c r="C280" s="473"/>
      <c r="D280" s="473"/>
      <c r="E280" s="473"/>
      <c r="F280" s="473"/>
      <c r="G280" s="473"/>
      <c r="H280" s="473"/>
    </row>
    <row r="281" spans="1:9" s="167" customFormat="1" ht="14.25" customHeight="1" x14ac:dyDescent="0.25">
      <c r="B281" s="473"/>
      <c r="C281" s="473"/>
      <c r="D281" s="473"/>
      <c r="E281" s="473"/>
      <c r="F281" s="473"/>
      <c r="G281" s="473"/>
      <c r="H281" s="473"/>
    </row>
    <row r="282" spans="1:9" s="167" customFormat="1" ht="14.25" customHeight="1" x14ac:dyDescent="0.25">
      <c r="B282" s="473"/>
      <c r="C282" s="473"/>
      <c r="D282" s="473"/>
      <c r="E282" s="473"/>
      <c r="F282" s="473"/>
      <c r="G282" s="473"/>
      <c r="H282" s="473"/>
    </row>
    <row r="283" spans="1:9" ht="14.25" customHeight="1" x14ac:dyDescent="0.2">
      <c r="B283" s="193"/>
      <c r="C283" s="193"/>
      <c r="D283" s="193"/>
      <c r="E283" s="193"/>
      <c r="F283" s="193"/>
      <c r="G283" s="193"/>
      <c r="H283" s="193"/>
    </row>
    <row r="284" spans="1:9" ht="17.25" customHeight="1" thickBot="1" x14ac:dyDescent="0.3">
      <c r="B284" s="55" t="s">
        <v>157</v>
      </c>
      <c r="C284" s="56"/>
      <c r="D284" s="57"/>
      <c r="E284" s="58"/>
      <c r="F284" s="58"/>
      <c r="G284" s="459">
        <f>SUM(G285)</f>
        <v>100</v>
      </c>
      <c r="H284" s="459"/>
      <c r="I284" s="2"/>
    </row>
    <row r="285" spans="1:9" ht="14.25" customHeight="1" thickTop="1" x14ac:dyDescent="0.25">
      <c r="A285" s="47">
        <v>5213</v>
      </c>
      <c r="B285" s="52" t="s">
        <v>252</v>
      </c>
      <c r="G285" s="446">
        <v>100</v>
      </c>
      <c r="H285" s="447"/>
    </row>
    <row r="286" spans="1:9" ht="14.25" customHeight="1" x14ac:dyDescent="0.25">
      <c r="B286" s="74" t="s">
        <v>663</v>
      </c>
      <c r="G286" s="67"/>
      <c r="H286" s="68"/>
    </row>
    <row r="287" spans="1:9" ht="14.25" customHeight="1" x14ac:dyDescent="0.2">
      <c r="B287" s="456" t="s">
        <v>664</v>
      </c>
      <c r="C287" s="469"/>
      <c r="D287" s="469"/>
      <c r="E287" s="469"/>
      <c r="F287" s="469"/>
      <c r="G287" s="469"/>
      <c r="H287" s="469"/>
    </row>
    <row r="288" spans="1:9" ht="28.5" customHeight="1" x14ac:dyDescent="0.2">
      <c r="B288" s="469"/>
      <c r="C288" s="469"/>
      <c r="D288" s="469"/>
      <c r="E288" s="469"/>
      <c r="F288" s="469"/>
      <c r="G288" s="469"/>
      <c r="H288" s="469"/>
    </row>
    <row r="289" spans="1:9" ht="20.25" customHeight="1" x14ac:dyDescent="0.25">
      <c r="B289" s="75"/>
      <c r="C289" s="75"/>
      <c r="D289" s="75"/>
      <c r="E289" s="75"/>
      <c r="F289" s="75"/>
      <c r="G289" s="75"/>
      <c r="H289" s="75"/>
    </row>
    <row r="290" spans="1:9" ht="31.5" customHeight="1" thickBot="1" x14ac:dyDescent="0.3">
      <c r="B290" s="429" t="s">
        <v>334</v>
      </c>
      <c r="C290" s="430"/>
      <c r="D290" s="430"/>
      <c r="E290" s="430"/>
      <c r="F290" s="430"/>
      <c r="G290" s="459">
        <f>SUM(G291)</f>
        <v>850</v>
      </c>
      <c r="H290" s="459"/>
      <c r="I290" s="2"/>
    </row>
    <row r="291" spans="1:9" ht="14.25" customHeight="1" thickTop="1" x14ac:dyDescent="0.25">
      <c r="A291" s="47">
        <v>5321</v>
      </c>
      <c r="B291" s="52" t="s">
        <v>158</v>
      </c>
      <c r="G291" s="446">
        <v>850</v>
      </c>
      <c r="H291" s="447"/>
    </row>
    <row r="292" spans="1:9" ht="14.25" customHeight="1" x14ac:dyDescent="0.25">
      <c r="B292" s="74" t="s">
        <v>665</v>
      </c>
      <c r="G292" s="490"/>
      <c r="H292" s="491"/>
    </row>
    <row r="293" spans="1:9" ht="14.25" customHeight="1" x14ac:dyDescent="0.2">
      <c r="B293" s="456" t="s">
        <v>747</v>
      </c>
      <c r="C293" s="469"/>
      <c r="D293" s="469"/>
      <c r="E293" s="469"/>
      <c r="F293" s="469"/>
      <c r="G293" s="469"/>
      <c r="H293" s="469"/>
    </row>
    <row r="294" spans="1:9" ht="14.25" customHeight="1" x14ac:dyDescent="0.2">
      <c r="B294" s="469"/>
      <c r="C294" s="469"/>
      <c r="D294" s="469"/>
      <c r="E294" s="469"/>
      <c r="F294" s="469"/>
      <c r="G294" s="469"/>
      <c r="H294" s="469"/>
    </row>
    <row r="295" spans="1:9" ht="13.5" customHeight="1" x14ac:dyDescent="0.2">
      <c r="B295" s="469"/>
      <c r="C295" s="469"/>
      <c r="D295" s="469"/>
      <c r="E295" s="469"/>
      <c r="F295" s="469"/>
      <c r="G295" s="469"/>
      <c r="H295" s="469"/>
    </row>
    <row r="296" spans="1:9" ht="16.5" customHeight="1" x14ac:dyDescent="0.25">
      <c r="B296" s="75"/>
      <c r="C296" s="75"/>
      <c r="D296" s="75"/>
      <c r="E296" s="75"/>
      <c r="F296" s="75"/>
      <c r="G296" s="75"/>
      <c r="H296" s="75"/>
    </row>
    <row r="297" spans="1:9" ht="32.25" customHeight="1" thickBot="1" x14ac:dyDescent="0.3">
      <c r="B297" s="429" t="s">
        <v>333</v>
      </c>
      <c r="C297" s="430"/>
      <c r="D297" s="430"/>
      <c r="E297" s="430"/>
      <c r="F297" s="430"/>
      <c r="G297" s="459">
        <f>SUM(G298)</f>
        <v>1</v>
      </c>
      <c r="H297" s="459"/>
      <c r="I297" s="2"/>
    </row>
    <row r="298" spans="1:9" ht="15.75" thickTop="1" x14ac:dyDescent="0.25">
      <c r="A298" s="47">
        <v>5362</v>
      </c>
      <c r="B298" s="52" t="s">
        <v>38</v>
      </c>
      <c r="G298" s="446">
        <v>1</v>
      </c>
      <c r="H298" s="447"/>
    </row>
    <row r="299" spans="1:9" ht="15.75" customHeight="1" x14ac:dyDescent="0.25">
      <c r="B299" s="439" t="s">
        <v>666</v>
      </c>
      <c r="C299" s="519"/>
      <c r="D299" s="519"/>
      <c r="E299" s="519"/>
      <c r="G299" s="490"/>
      <c r="H299" s="491"/>
    </row>
    <row r="301" spans="1:9" ht="32.25" customHeight="1" thickBot="1" x14ac:dyDescent="0.3">
      <c r="B301" s="429" t="s">
        <v>714</v>
      </c>
      <c r="C301" s="430"/>
      <c r="D301" s="430"/>
      <c r="E301" s="430"/>
      <c r="F301" s="430"/>
      <c r="G301" s="459">
        <f>SUM(G302)</f>
        <v>6611</v>
      </c>
      <c r="H301" s="459"/>
      <c r="I301" s="2"/>
    </row>
    <row r="302" spans="1:9" ht="15.75" thickTop="1" x14ac:dyDescent="0.25">
      <c r="A302" s="47">
        <v>5325</v>
      </c>
      <c r="B302" s="376" t="s">
        <v>713</v>
      </c>
      <c r="G302" s="446">
        <v>6611</v>
      </c>
      <c r="H302" s="447"/>
    </row>
    <row r="303" spans="1:9" ht="15.75" customHeight="1" x14ac:dyDescent="0.2">
      <c r="B303" s="440" t="s">
        <v>715</v>
      </c>
      <c r="C303" s="440"/>
      <c r="D303" s="440"/>
      <c r="E303" s="440"/>
      <c r="F303" s="440"/>
      <c r="G303" s="440"/>
      <c r="H303" s="440"/>
    </row>
    <row r="304" spans="1:9" x14ac:dyDescent="0.2">
      <c r="B304" s="440"/>
      <c r="C304" s="440"/>
      <c r="D304" s="440"/>
      <c r="E304" s="440"/>
      <c r="F304" s="440"/>
      <c r="G304" s="440"/>
      <c r="H304" s="440"/>
    </row>
  </sheetData>
  <mergeCells count="204">
    <mergeCell ref="B303:H304"/>
    <mergeCell ref="G203:H203"/>
    <mergeCell ref="B204:H205"/>
    <mergeCell ref="B207:F207"/>
    <mergeCell ref="B246:H246"/>
    <mergeCell ref="B229:H233"/>
    <mergeCell ref="B235:F235"/>
    <mergeCell ref="G235:H235"/>
    <mergeCell ref="B236:H240"/>
    <mergeCell ref="B242:F242"/>
    <mergeCell ref="G242:H242"/>
    <mergeCell ref="B243:H244"/>
    <mergeCell ref="B245:H245"/>
    <mergeCell ref="G207:H207"/>
    <mergeCell ref="B208:H210"/>
    <mergeCell ref="B212:F212"/>
    <mergeCell ref="G212:H212"/>
    <mergeCell ref="B213:H215"/>
    <mergeCell ref="B217:F217"/>
    <mergeCell ref="G217:H217"/>
    <mergeCell ref="B218:H220"/>
    <mergeCell ref="B299:E299"/>
    <mergeCell ref="B297:F297"/>
    <mergeCell ref="B279:H282"/>
    <mergeCell ref="B158:F158"/>
    <mergeCell ref="G158:H158"/>
    <mergeCell ref="B159:H161"/>
    <mergeCell ref="B163:F163"/>
    <mergeCell ref="G163:H163"/>
    <mergeCell ref="B171:F171"/>
    <mergeCell ref="B301:F301"/>
    <mergeCell ref="G301:H301"/>
    <mergeCell ref="G302:H302"/>
    <mergeCell ref="B293:H295"/>
    <mergeCell ref="G299:H299"/>
    <mergeCell ref="B287:H288"/>
    <mergeCell ref="B263:H265"/>
    <mergeCell ref="B278:F278"/>
    <mergeCell ref="G278:H278"/>
    <mergeCell ref="G297:H297"/>
    <mergeCell ref="G284:H284"/>
    <mergeCell ref="G285:H285"/>
    <mergeCell ref="G298:H298"/>
    <mergeCell ref="G290:H290"/>
    <mergeCell ref="G291:H291"/>
    <mergeCell ref="B290:F290"/>
    <mergeCell ref="G292:H292"/>
    <mergeCell ref="G267:H267"/>
    <mergeCell ref="B31:F31"/>
    <mergeCell ref="B32:F32"/>
    <mergeCell ref="G31:H31"/>
    <mergeCell ref="B38:F38"/>
    <mergeCell ref="G148:H148"/>
    <mergeCell ref="G124:H124"/>
    <mergeCell ref="B125:F125"/>
    <mergeCell ref="G125:H125"/>
    <mergeCell ref="B127:H130"/>
    <mergeCell ref="B126:F126"/>
    <mergeCell ref="G141:H141"/>
    <mergeCell ref="B46:H49"/>
    <mergeCell ref="B50:F51"/>
    <mergeCell ref="B36:H36"/>
    <mergeCell ref="B39:F39"/>
    <mergeCell ref="G38:H38"/>
    <mergeCell ref="G39:H39"/>
    <mergeCell ref="B37:F37"/>
    <mergeCell ref="G37:H37"/>
    <mergeCell ref="B84:F84"/>
    <mergeCell ref="G84:H84"/>
    <mergeCell ref="G30:H30"/>
    <mergeCell ref="G179:H179"/>
    <mergeCell ref="B179:F179"/>
    <mergeCell ref="G93:H93"/>
    <mergeCell ref="B94:H94"/>
    <mergeCell ref="B119:F119"/>
    <mergeCell ref="G119:H119"/>
    <mergeCell ref="B120:H122"/>
    <mergeCell ref="B96:F96"/>
    <mergeCell ref="G96:H96"/>
    <mergeCell ref="G107:H107"/>
    <mergeCell ref="B97:H99"/>
    <mergeCell ref="G113:H113"/>
    <mergeCell ref="B114:H117"/>
    <mergeCell ref="B109:H111"/>
    <mergeCell ref="B113:F113"/>
    <mergeCell ref="B142:F143"/>
    <mergeCell ref="G143:H143"/>
    <mergeCell ref="B144:H146"/>
    <mergeCell ref="B148:F148"/>
    <mergeCell ref="B149:H150"/>
    <mergeCell ref="G152:H152"/>
    <mergeCell ref="B153:F153"/>
    <mergeCell ref="G153:H153"/>
    <mergeCell ref="B267:F267"/>
    <mergeCell ref="B272:H276"/>
    <mergeCell ref="B271:F271"/>
    <mergeCell ref="G271:H271"/>
    <mergeCell ref="B268:H269"/>
    <mergeCell ref="B85:H86"/>
    <mergeCell ref="B134:F134"/>
    <mergeCell ref="G134:H134"/>
    <mergeCell ref="B135:H138"/>
    <mergeCell ref="G132:H132"/>
    <mergeCell ref="G140:H140"/>
    <mergeCell ref="B108:F108"/>
    <mergeCell ref="G108:H108"/>
    <mergeCell ref="G133:H133"/>
    <mergeCell ref="B93:F93"/>
    <mergeCell ref="B168:F168"/>
    <mergeCell ref="G168:H168"/>
    <mergeCell ref="B169:H169"/>
    <mergeCell ref="B170:F170"/>
    <mergeCell ref="B197:H198"/>
    <mergeCell ref="G256:H256"/>
    <mergeCell ref="B257:H260"/>
    <mergeCell ref="G170:H170"/>
    <mergeCell ref="G171:H171"/>
    <mergeCell ref="B1:D1"/>
    <mergeCell ref="G32:H32"/>
    <mergeCell ref="B80:F80"/>
    <mergeCell ref="G64:H64"/>
    <mergeCell ref="B64:F64"/>
    <mergeCell ref="G63:H63"/>
    <mergeCell ref="B63:F63"/>
    <mergeCell ref="B73:F73"/>
    <mergeCell ref="G66:H66"/>
    <mergeCell ref="G73:H73"/>
    <mergeCell ref="B74:H74"/>
    <mergeCell ref="G80:H80"/>
    <mergeCell ref="B76:F76"/>
    <mergeCell ref="G76:H76"/>
    <mergeCell ref="B77:H78"/>
    <mergeCell ref="B67:H69"/>
    <mergeCell ref="G71:H71"/>
    <mergeCell ref="G72:H72"/>
    <mergeCell ref="G40:H40"/>
    <mergeCell ref="G1:H1"/>
    <mergeCell ref="B19:D19"/>
    <mergeCell ref="G29:H29"/>
    <mergeCell ref="G35:H35"/>
    <mergeCell ref="B52:F52"/>
    <mergeCell ref="G22:H22"/>
    <mergeCell ref="G23:H23"/>
    <mergeCell ref="B24:H24"/>
    <mergeCell ref="B25:H27"/>
    <mergeCell ref="B88:F88"/>
    <mergeCell ref="G88:H88"/>
    <mergeCell ref="B40:F40"/>
    <mergeCell ref="G44:H44"/>
    <mergeCell ref="B55:F56"/>
    <mergeCell ref="B58:F58"/>
    <mergeCell ref="G58:H58"/>
    <mergeCell ref="B59:H61"/>
    <mergeCell ref="B42:F42"/>
    <mergeCell ref="G42:H42"/>
    <mergeCell ref="G41:H41"/>
    <mergeCell ref="B41:F41"/>
    <mergeCell ref="B53:F54"/>
    <mergeCell ref="G54:H54"/>
    <mergeCell ref="G33:H33"/>
    <mergeCell ref="G51:H51"/>
    <mergeCell ref="G53:H53"/>
    <mergeCell ref="G52:H52"/>
    <mergeCell ref="G56:H56"/>
    <mergeCell ref="G45:H45"/>
    <mergeCell ref="B191:H194"/>
    <mergeCell ref="B196:F196"/>
    <mergeCell ref="G196:H196"/>
    <mergeCell ref="B184:F184"/>
    <mergeCell ref="G184:H184"/>
    <mergeCell ref="G190:H190"/>
    <mergeCell ref="B180:H182"/>
    <mergeCell ref="B256:F256"/>
    <mergeCell ref="B222:F222"/>
    <mergeCell ref="G222:H222"/>
    <mergeCell ref="B223:H226"/>
    <mergeCell ref="B228:F228"/>
    <mergeCell ref="B253:H254"/>
    <mergeCell ref="G228:H228"/>
    <mergeCell ref="B185:H188"/>
    <mergeCell ref="G173:H173"/>
    <mergeCell ref="G248:H248"/>
    <mergeCell ref="G262:H262"/>
    <mergeCell ref="G249:H249"/>
    <mergeCell ref="G252:H252"/>
    <mergeCell ref="B190:F190"/>
    <mergeCell ref="B81:H82"/>
    <mergeCell ref="B89:H89"/>
    <mergeCell ref="B90:F90"/>
    <mergeCell ref="B91:F91"/>
    <mergeCell ref="G90:H90"/>
    <mergeCell ref="G91:H91"/>
    <mergeCell ref="B101:F101"/>
    <mergeCell ref="G101:H101"/>
    <mergeCell ref="B102:H102"/>
    <mergeCell ref="B104:F104"/>
    <mergeCell ref="G104:H104"/>
    <mergeCell ref="B105:H105"/>
    <mergeCell ref="B203:F203"/>
    <mergeCell ref="B154:H156"/>
    <mergeCell ref="B174:F174"/>
    <mergeCell ref="B164:H166"/>
    <mergeCell ref="G174:H174"/>
    <mergeCell ref="B175:H177"/>
  </mergeCells>
  <pageMargins left="0.70866141732283472" right="0.70866141732283472" top="0.78740157480314965" bottom="0.78740157480314965" header="0.31496062992125984" footer="0.31496062992125984"/>
  <pageSetup paperSize="9" scale="67" firstPageNumber="32"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56"/>
  <sheetViews>
    <sheetView showGridLines="0" view="pageBreakPreview" zoomScaleNormal="100" zoomScaleSheetLayoutView="100" workbookViewId="0">
      <selection activeCell="P23" sqref="P23"/>
    </sheetView>
  </sheetViews>
  <sheetFormatPr defaultRowHeight="14.25" x14ac:dyDescent="0.2"/>
  <cols>
    <col min="1" max="1" width="6" style="47" customWidth="1"/>
    <col min="2" max="2" width="8.5703125" style="53" customWidth="1"/>
    <col min="3" max="3" width="9.140625" style="53"/>
    <col min="4" max="4" width="58.7109375" style="47" customWidth="1"/>
    <col min="5" max="7" width="14.140625" style="45" customWidth="1"/>
    <col min="8" max="8" width="9.140625" style="47" customWidth="1"/>
    <col min="9" max="9" width="13.5703125" style="47" customWidth="1"/>
    <col min="10" max="12" width="9.140625" style="47"/>
    <col min="13" max="13" width="13.28515625" style="47" customWidth="1"/>
    <col min="14" max="16384" width="9.140625" style="47"/>
  </cols>
  <sheetData>
    <row r="1" spans="2:39" ht="23.25" x14ac:dyDescent="0.35">
      <c r="B1" s="129" t="s">
        <v>67</v>
      </c>
      <c r="G1" s="465" t="s">
        <v>100</v>
      </c>
      <c r="H1" s="465"/>
    </row>
    <row r="3" spans="2:39" x14ac:dyDescent="0.2">
      <c r="B3" s="66" t="s">
        <v>1</v>
      </c>
      <c r="C3" s="66" t="s">
        <v>101</v>
      </c>
    </row>
    <row r="4" spans="2:39" x14ac:dyDescent="0.2">
      <c r="C4" s="66" t="s">
        <v>56</v>
      </c>
    </row>
    <row r="5" spans="2:39" s="50" customFormat="1" ht="13.5" thickBot="1" x14ac:dyDescent="0.25">
      <c r="B5" s="131"/>
      <c r="C5" s="131"/>
      <c r="E5" s="46"/>
      <c r="F5" s="46"/>
      <c r="G5" s="46"/>
      <c r="H5" s="220" t="s">
        <v>6</v>
      </c>
    </row>
    <row r="6" spans="2:39" s="50" customFormat="1" ht="39.75" thickTop="1" thickBot="1" x14ac:dyDescent="0.25">
      <c r="B6" s="82" t="s">
        <v>2</v>
      </c>
      <c r="C6" s="83" t="s">
        <v>3</v>
      </c>
      <c r="D6" s="84" t="s">
        <v>4</v>
      </c>
      <c r="E6" s="85" t="s">
        <v>444</v>
      </c>
      <c r="F6" s="1" t="s">
        <v>721</v>
      </c>
      <c r="G6" s="85" t="s">
        <v>445</v>
      </c>
      <c r="H6" s="36" t="s">
        <v>5</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row>
    <row r="7" spans="2:39" s="91" customFormat="1" ht="12.75" thickTop="1" thickBot="1" x14ac:dyDescent="0.25">
      <c r="B7" s="86">
        <v>1</v>
      </c>
      <c r="C7" s="87">
        <v>2</v>
      </c>
      <c r="D7" s="87">
        <v>3</v>
      </c>
      <c r="E7" s="88">
        <v>4</v>
      </c>
      <c r="F7" s="88">
        <v>5</v>
      </c>
      <c r="G7" s="88">
        <v>6</v>
      </c>
      <c r="H7" s="89" t="s">
        <v>442</v>
      </c>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row>
    <row r="8" spans="2:39" ht="15" thickTop="1" x14ac:dyDescent="0.2">
      <c r="B8" s="107">
        <v>1032</v>
      </c>
      <c r="C8" s="108">
        <v>51</v>
      </c>
      <c r="D8" s="170" t="s">
        <v>7</v>
      </c>
      <c r="E8" s="32">
        <v>2</v>
      </c>
      <c r="F8" s="32">
        <v>2</v>
      </c>
      <c r="G8" s="32">
        <f>SUM(G23)</f>
        <v>2</v>
      </c>
      <c r="H8" s="44">
        <f>G8/E8*100</f>
        <v>100</v>
      </c>
    </row>
    <row r="9" spans="2:39" x14ac:dyDescent="0.2">
      <c r="B9" s="107">
        <v>1036</v>
      </c>
      <c r="C9" s="108">
        <v>51</v>
      </c>
      <c r="D9" s="170" t="s">
        <v>7</v>
      </c>
      <c r="E9" s="32">
        <v>240</v>
      </c>
      <c r="F9" s="32">
        <v>270</v>
      </c>
      <c r="G9" s="32">
        <f>SUM(G28)</f>
        <v>240</v>
      </c>
      <c r="H9" s="44">
        <f>G9/E9*100</f>
        <v>100</v>
      </c>
    </row>
    <row r="10" spans="2:39" x14ac:dyDescent="0.2">
      <c r="B10" s="107">
        <v>1099</v>
      </c>
      <c r="C10" s="108">
        <v>51</v>
      </c>
      <c r="D10" s="170" t="s">
        <v>7</v>
      </c>
      <c r="E10" s="32">
        <v>60</v>
      </c>
      <c r="F10" s="32">
        <v>60</v>
      </c>
      <c r="G10" s="32">
        <f>SUM(G51)</f>
        <v>60</v>
      </c>
      <c r="H10" s="44">
        <f>G10/E10*100</f>
        <v>100</v>
      </c>
    </row>
    <row r="11" spans="2:39" x14ac:dyDescent="0.2">
      <c r="B11" s="107">
        <v>2369</v>
      </c>
      <c r="C11" s="108">
        <v>51</v>
      </c>
      <c r="D11" s="170" t="s">
        <v>7</v>
      </c>
      <c r="E11" s="32">
        <v>100</v>
      </c>
      <c r="F11" s="32">
        <v>100</v>
      </c>
      <c r="G11" s="32">
        <f>SUM(G56)</f>
        <v>100</v>
      </c>
      <c r="H11" s="44">
        <f>G11/E11*100</f>
        <v>100</v>
      </c>
    </row>
    <row r="12" spans="2:39" x14ac:dyDescent="0.2">
      <c r="B12" s="107">
        <v>2399</v>
      </c>
      <c r="C12" s="108">
        <v>59</v>
      </c>
      <c r="D12" s="170" t="s">
        <v>40</v>
      </c>
      <c r="E12" s="32">
        <v>3000</v>
      </c>
      <c r="F12" s="32">
        <v>0</v>
      </c>
      <c r="G12" s="32"/>
      <c r="H12" s="44">
        <v>0</v>
      </c>
    </row>
    <row r="13" spans="2:39" x14ac:dyDescent="0.2">
      <c r="B13" s="107">
        <v>3719</v>
      </c>
      <c r="C13" s="108">
        <v>51</v>
      </c>
      <c r="D13" s="170" t="s">
        <v>7</v>
      </c>
      <c r="E13" s="32">
        <v>80</v>
      </c>
      <c r="F13" s="32">
        <v>80</v>
      </c>
      <c r="G13" s="32">
        <f>SUM(G69)</f>
        <v>80</v>
      </c>
      <c r="H13" s="44">
        <f>G13/E13*100</f>
        <v>100</v>
      </c>
    </row>
    <row r="14" spans="2:39" x14ac:dyDescent="0.2">
      <c r="B14" s="107">
        <v>3725</v>
      </c>
      <c r="C14" s="108">
        <v>51</v>
      </c>
      <c r="D14" s="112" t="s">
        <v>7</v>
      </c>
      <c r="E14" s="32">
        <v>750</v>
      </c>
      <c r="F14" s="32">
        <v>381</v>
      </c>
      <c r="G14" s="32">
        <f>SUM(G77)</f>
        <v>700</v>
      </c>
      <c r="H14" s="44">
        <f>G14/E14*100</f>
        <v>93.333333333333329</v>
      </c>
    </row>
    <row r="15" spans="2:39" ht="28.5" x14ac:dyDescent="0.2">
      <c r="B15" s="107">
        <v>3725</v>
      </c>
      <c r="C15" s="108">
        <v>53</v>
      </c>
      <c r="D15" s="133" t="s">
        <v>324</v>
      </c>
      <c r="E15" s="32"/>
      <c r="F15" s="32">
        <v>325</v>
      </c>
      <c r="G15" s="32"/>
      <c r="H15" s="44"/>
    </row>
    <row r="16" spans="2:39" x14ac:dyDescent="0.2">
      <c r="B16" s="107">
        <v>3729</v>
      </c>
      <c r="C16" s="108">
        <v>51</v>
      </c>
      <c r="D16" s="112" t="s">
        <v>7</v>
      </c>
      <c r="E16" s="32">
        <v>150</v>
      </c>
      <c r="F16" s="32">
        <v>150</v>
      </c>
      <c r="G16" s="32">
        <f>SUM(G99)</f>
        <v>150</v>
      </c>
      <c r="H16" s="44">
        <f>G16/E16*100</f>
        <v>100</v>
      </c>
    </row>
    <row r="17" spans="1:9" x14ac:dyDescent="0.2">
      <c r="B17" s="107">
        <v>3742</v>
      </c>
      <c r="C17" s="108">
        <v>51</v>
      </c>
      <c r="D17" s="112" t="s">
        <v>7</v>
      </c>
      <c r="E17" s="32">
        <v>3950</v>
      </c>
      <c r="F17" s="32">
        <v>3946</v>
      </c>
      <c r="G17" s="32">
        <f>SUM(G109)</f>
        <v>4220</v>
      </c>
      <c r="H17" s="44">
        <f>G17/E17*100</f>
        <v>106.83544303797467</v>
      </c>
    </row>
    <row r="18" spans="1:9" ht="15" thickBot="1" x14ac:dyDescent="0.25">
      <c r="B18" s="107">
        <v>3769</v>
      </c>
      <c r="C18" s="108">
        <v>51</v>
      </c>
      <c r="D18" s="112" t="s">
        <v>7</v>
      </c>
      <c r="E18" s="32">
        <v>570</v>
      </c>
      <c r="F18" s="32">
        <v>570</v>
      </c>
      <c r="G18" s="32">
        <f>SUM(G127)</f>
        <v>600</v>
      </c>
      <c r="H18" s="44">
        <f>G18/E18*100</f>
        <v>105.26315789473684</v>
      </c>
    </row>
    <row r="19" spans="1:9" s="117" customFormat="1" ht="16.5" thickTop="1" thickBot="1" x14ac:dyDescent="0.3">
      <c r="B19" s="432" t="s">
        <v>8</v>
      </c>
      <c r="C19" s="433"/>
      <c r="D19" s="434"/>
      <c r="E19" s="115">
        <f>SUM(E8:E18)</f>
        <v>8902</v>
      </c>
      <c r="F19" s="115">
        <f>SUM(F8:F18)</f>
        <v>5884</v>
      </c>
      <c r="G19" s="115">
        <f>SUM(G8:G18)</f>
        <v>6152</v>
      </c>
      <c r="H19" s="51">
        <f>G19/E19*100</f>
        <v>69.108065603235218</v>
      </c>
    </row>
    <row r="20" spans="1:9" ht="15" thickTop="1" x14ac:dyDescent="0.2"/>
    <row r="22" spans="1:9" ht="15" x14ac:dyDescent="0.25">
      <c r="B22" s="54" t="s">
        <v>10</v>
      </c>
    </row>
    <row r="23" spans="1:9" ht="17.25" customHeight="1" thickBot="1" x14ac:dyDescent="0.3">
      <c r="B23" s="55" t="s">
        <v>102</v>
      </c>
      <c r="C23" s="56"/>
      <c r="D23" s="57"/>
      <c r="E23" s="58"/>
      <c r="F23" s="58"/>
      <c r="G23" s="459">
        <v>2</v>
      </c>
      <c r="H23" s="459"/>
      <c r="I23" s="2"/>
    </row>
    <row r="24" spans="1:9" ht="14.25" customHeight="1" thickTop="1" x14ac:dyDescent="0.25">
      <c r="A24" s="47">
        <v>5165</v>
      </c>
      <c r="B24" s="488" t="s">
        <v>103</v>
      </c>
      <c r="C24" s="489"/>
      <c r="D24" s="489"/>
      <c r="E24" s="145"/>
      <c r="F24" s="145"/>
      <c r="G24" s="446">
        <v>2</v>
      </c>
      <c r="H24" s="447"/>
    </row>
    <row r="25" spans="1:9" ht="14.25" customHeight="1" x14ac:dyDescent="0.2">
      <c r="B25" s="521" t="s">
        <v>174</v>
      </c>
      <c r="C25" s="441"/>
      <c r="D25" s="441"/>
      <c r="E25" s="441"/>
      <c r="F25" s="441"/>
      <c r="G25" s="441"/>
      <c r="H25" s="441"/>
    </row>
    <row r="26" spans="1:9" ht="14.25" customHeight="1" x14ac:dyDescent="0.2">
      <c r="B26" s="441"/>
      <c r="C26" s="441"/>
      <c r="D26" s="441"/>
      <c r="E26" s="441"/>
      <c r="F26" s="441"/>
      <c r="G26" s="441"/>
      <c r="H26" s="441"/>
    </row>
    <row r="27" spans="1:9" ht="12.75" customHeight="1" x14ac:dyDescent="0.25">
      <c r="B27" s="171"/>
      <c r="C27" s="145"/>
      <c r="D27" s="145"/>
      <c r="E27" s="145"/>
      <c r="F27" s="145"/>
      <c r="G27" s="145"/>
      <c r="H27" s="145"/>
    </row>
    <row r="28" spans="1:9" ht="17.25" customHeight="1" thickBot="1" x14ac:dyDescent="0.3">
      <c r="B28" s="55" t="s">
        <v>104</v>
      </c>
      <c r="C28" s="56"/>
      <c r="D28" s="57"/>
      <c r="E28" s="58"/>
      <c r="F28" s="58"/>
      <c r="G28" s="459">
        <f>SUM(G29,G40)</f>
        <v>240</v>
      </c>
      <c r="H28" s="459"/>
      <c r="I28" s="2"/>
    </row>
    <row r="29" spans="1:9" ht="14.25" customHeight="1" thickTop="1" x14ac:dyDescent="0.25">
      <c r="A29" s="47">
        <v>5134</v>
      </c>
      <c r="B29" s="171" t="s">
        <v>90</v>
      </c>
      <c r="C29" s="145"/>
      <c r="D29" s="145"/>
      <c r="E29" s="145"/>
      <c r="F29" s="145"/>
      <c r="G29" s="446">
        <v>120</v>
      </c>
      <c r="H29" s="447"/>
    </row>
    <row r="30" spans="1:9" ht="14.25" customHeight="1" x14ac:dyDescent="0.2">
      <c r="B30" s="520" t="s">
        <v>748</v>
      </c>
      <c r="C30" s="520"/>
      <c r="D30" s="520"/>
      <c r="E30" s="520"/>
      <c r="F30" s="520"/>
      <c r="G30" s="520"/>
      <c r="H30" s="520"/>
    </row>
    <row r="31" spans="1:9" ht="14.25" customHeight="1" x14ac:dyDescent="0.2">
      <c r="B31" s="520"/>
      <c r="C31" s="520"/>
      <c r="D31" s="520"/>
      <c r="E31" s="520"/>
      <c r="F31" s="520"/>
      <c r="G31" s="520"/>
      <c r="H31" s="520"/>
    </row>
    <row r="32" spans="1:9" ht="14.25" customHeight="1" x14ac:dyDescent="0.2">
      <c r="B32" s="520"/>
      <c r="C32" s="520"/>
      <c r="D32" s="520"/>
      <c r="E32" s="520"/>
      <c r="F32" s="520"/>
      <c r="G32" s="520"/>
      <c r="H32" s="520"/>
    </row>
    <row r="33" spans="1:8" ht="14.25" customHeight="1" x14ac:dyDescent="0.2">
      <c r="B33" s="520"/>
      <c r="C33" s="520"/>
      <c r="D33" s="520"/>
      <c r="E33" s="520"/>
      <c r="F33" s="520"/>
      <c r="G33" s="520"/>
      <c r="H33" s="520"/>
    </row>
    <row r="34" spans="1:8" ht="14.25" customHeight="1" x14ac:dyDescent="0.2">
      <c r="B34" s="520"/>
      <c r="C34" s="520"/>
      <c r="D34" s="520"/>
      <c r="E34" s="520"/>
      <c r="F34" s="520"/>
      <c r="G34" s="520"/>
      <c r="H34" s="520"/>
    </row>
    <row r="35" spans="1:8" ht="14.25" customHeight="1" x14ac:dyDescent="0.2">
      <c r="B35" s="520"/>
      <c r="C35" s="520"/>
      <c r="D35" s="520"/>
      <c r="E35" s="520"/>
      <c r="F35" s="520"/>
      <c r="G35" s="520"/>
      <c r="H35" s="520"/>
    </row>
    <row r="36" spans="1:8" ht="14.25" customHeight="1" x14ac:dyDescent="0.2">
      <c r="B36" s="520"/>
      <c r="C36" s="520"/>
      <c r="D36" s="520"/>
      <c r="E36" s="520"/>
      <c r="F36" s="520"/>
      <c r="G36" s="520"/>
      <c r="H36" s="520"/>
    </row>
    <row r="37" spans="1:8" ht="14.25" customHeight="1" x14ac:dyDescent="0.2">
      <c r="B37" s="520"/>
      <c r="C37" s="520"/>
      <c r="D37" s="520"/>
      <c r="E37" s="520"/>
      <c r="F37" s="520"/>
      <c r="G37" s="520"/>
      <c r="H37" s="520"/>
    </row>
    <row r="38" spans="1:8" ht="14.25" customHeight="1" x14ac:dyDescent="0.2">
      <c r="B38" s="520"/>
      <c r="C38" s="520"/>
      <c r="D38" s="520"/>
      <c r="E38" s="520"/>
      <c r="F38" s="520"/>
      <c r="G38" s="520"/>
      <c r="H38" s="520"/>
    </row>
    <row r="39" spans="1:8" ht="11.25" customHeight="1" x14ac:dyDescent="0.25">
      <c r="B39" s="75"/>
      <c r="C39" s="75"/>
      <c r="D39" s="75"/>
      <c r="E39" s="75"/>
      <c r="F39" s="75"/>
      <c r="G39" s="75"/>
      <c r="H39" s="75"/>
    </row>
    <row r="40" spans="1:8" ht="14.25" customHeight="1" x14ac:dyDescent="0.25">
      <c r="A40" s="47">
        <v>5169</v>
      </c>
      <c r="B40" s="171" t="s">
        <v>16</v>
      </c>
      <c r="C40" s="145"/>
      <c r="D40" s="145"/>
      <c r="E40" s="145"/>
      <c r="F40" s="145"/>
      <c r="G40" s="446">
        <v>120</v>
      </c>
      <c r="H40" s="447"/>
    </row>
    <row r="41" spans="1:8" ht="14.25" customHeight="1" x14ac:dyDescent="0.2">
      <c r="B41" s="479" t="s">
        <v>348</v>
      </c>
      <c r="C41" s="479"/>
      <c r="D41" s="479"/>
      <c r="E41" s="479"/>
      <c r="F41" s="479"/>
      <c r="G41" s="479"/>
      <c r="H41" s="479"/>
    </row>
    <row r="42" spans="1:8" ht="16.5" customHeight="1" x14ac:dyDescent="0.2">
      <c r="B42" s="479"/>
      <c r="C42" s="479"/>
      <c r="D42" s="479"/>
      <c r="E42" s="479"/>
      <c r="F42" s="479"/>
      <c r="G42" s="479"/>
      <c r="H42" s="479"/>
    </row>
    <row r="43" spans="1:8" ht="14.25" customHeight="1" x14ac:dyDescent="0.2">
      <c r="B43" s="521" t="s">
        <v>667</v>
      </c>
      <c r="C43" s="521"/>
      <c r="D43" s="521"/>
      <c r="E43" s="521"/>
      <c r="F43" s="521"/>
      <c r="G43" s="521"/>
      <c r="H43" s="521"/>
    </row>
    <row r="44" spans="1:8" ht="14.25" customHeight="1" x14ac:dyDescent="0.2">
      <c r="B44" s="521"/>
      <c r="C44" s="521"/>
      <c r="D44" s="521"/>
      <c r="E44" s="521"/>
      <c r="F44" s="521"/>
      <c r="G44" s="521"/>
      <c r="H44" s="521"/>
    </row>
    <row r="45" spans="1:8" ht="14.25" customHeight="1" x14ac:dyDescent="0.2">
      <c r="B45" s="521"/>
      <c r="C45" s="521"/>
      <c r="D45" s="521"/>
      <c r="E45" s="521"/>
      <c r="F45" s="521"/>
      <c r="G45" s="521"/>
      <c r="H45" s="521"/>
    </row>
    <row r="46" spans="1:8" ht="14.25" customHeight="1" x14ac:dyDescent="0.2">
      <c r="B46" s="521"/>
      <c r="C46" s="521"/>
      <c r="D46" s="521"/>
      <c r="E46" s="521"/>
      <c r="F46" s="521"/>
      <c r="G46" s="521"/>
      <c r="H46" s="521"/>
    </row>
    <row r="47" spans="1:8" ht="14.25" customHeight="1" x14ac:dyDescent="0.2">
      <c r="B47" s="521"/>
      <c r="C47" s="521"/>
      <c r="D47" s="521"/>
      <c r="E47" s="521"/>
      <c r="F47" s="521"/>
      <c r="G47" s="521"/>
      <c r="H47" s="521"/>
    </row>
    <row r="48" spans="1:8" ht="14.25" customHeight="1" x14ac:dyDescent="0.2">
      <c r="B48" s="521"/>
      <c r="C48" s="521"/>
      <c r="D48" s="521"/>
      <c r="E48" s="521"/>
      <c r="F48" s="521"/>
      <c r="G48" s="521"/>
      <c r="H48" s="521"/>
    </row>
    <row r="49" spans="1:9" ht="42" customHeight="1" x14ac:dyDescent="0.2">
      <c r="B49" s="521"/>
      <c r="C49" s="521"/>
      <c r="D49" s="521"/>
      <c r="E49" s="521"/>
      <c r="F49" s="521"/>
      <c r="G49" s="521"/>
      <c r="H49" s="521"/>
    </row>
    <row r="50" spans="1:9" ht="14.25" customHeight="1" x14ac:dyDescent="0.25">
      <c r="B50" s="171"/>
      <c r="C50" s="145"/>
      <c r="D50" s="145"/>
      <c r="E50" s="145"/>
      <c r="F50" s="145"/>
      <c r="G50" s="145"/>
      <c r="H50" s="145"/>
    </row>
    <row r="51" spans="1:9" ht="17.25" customHeight="1" thickBot="1" x14ac:dyDescent="0.3">
      <c r="B51" s="55" t="s">
        <v>105</v>
      </c>
      <c r="C51" s="56"/>
      <c r="D51" s="57"/>
      <c r="E51" s="58"/>
      <c r="F51" s="58"/>
      <c r="G51" s="459">
        <f>SUM(G52)</f>
        <v>60</v>
      </c>
      <c r="H51" s="459"/>
      <c r="I51" s="2"/>
    </row>
    <row r="52" spans="1:9" ht="14.25" customHeight="1" thickTop="1" x14ac:dyDescent="0.25">
      <c r="A52" s="47">
        <v>5192</v>
      </c>
      <c r="B52" s="52" t="s">
        <v>191</v>
      </c>
      <c r="C52" s="75"/>
      <c r="D52" s="75"/>
      <c r="E52" s="75"/>
      <c r="F52" s="75"/>
      <c r="G52" s="446">
        <v>60</v>
      </c>
      <c r="H52" s="447"/>
    </row>
    <row r="53" spans="1:9" ht="14.25" customHeight="1" x14ac:dyDescent="0.2">
      <c r="B53" s="456" t="s">
        <v>213</v>
      </c>
      <c r="C53" s="469"/>
      <c r="D53" s="469"/>
      <c r="E53" s="469"/>
      <c r="F53" s="469"/>
      <c r="G53" s="469"/>
      <c r="H53" s="469"/>
    </row>
    <row r="54" spans="1:9" ht="14.25" customHeight="1" x14ac:dyDescent="0.2">
      <c r="B54" s="469"/>
      <c r="C54" s="469"/>
      <c r="D54" s="469"/>
      <c r="E54" s="469"/>
      <c r="F54" s="469"/>
      <c r="G54" s="469"/>
      <c r="H54" s="469"/>
    </row>
    <row r="55" spans="1:9" ht="12.75" customHeight="1" x14ac:dyDescent="0.25">
      <c r="B55" s="52"/>
      <c r="C55" s="75"/>
      <c r="D55" s="75"/>
      <c r="E55" s="75"/>
      <c r="F55" s="75"/>
      <c r="G55" s="75"/>
      <c r="H55" s="75"/>
    </row>
    <row r="56" spans="1:9" ht="17.25" customHeight="1" thickBot="1" x14ac:dyDescent="0.3">
      <c r="B56" s="55" t="s">
        <v>106</v>
      </c>
      <c r="C56" s="56"/>
      <c r="D56" s="57"/>
      <c r="E56" s="58"/>
      <c r="F56" s="58"/>
      <c r="G56" s="459">
        <f>SUM(G57)</f>
        <v>100</v>
      </c>
      <c r="H56" s="459"/>
      <c r="I56" s="2"/>
    </row>
    <row r="57" spans="1:9" ht="15.75" thickTop="1" x14ac:dyDescent="0.25">
      <c r="A57" s="47">
        <v>5166</v>
      </c>
      <c r="B57" s="52" t="s">
        <v>14</v>
      </c>
      <c r="C57" s="75"/>
      <c r="D57" s="75"/>
      <c r="E57" s="75"/>
      <c r="F57" s="75"/>
      <c r="G57" s="446">
        <v>100</v>
      </c>
      <c r="H57" s="447"/>
    </row>
    <row r="58" spans="1:9" ht="14.25" customHeight="1" x14ac:dyDescent="0.25">
      <c r="B58" s="494" t="s">
        <v>236</v>
      </c>
      <c r="C58" s="494"/>
      <c r="D58" s="494"/>
      <c r="E58" s="494"/>
      <c r="F58" s="494"/>
      <c r="G58" s="490"/>
      <c r="H58" s="491"/>
    </row>
    <row r="59" spans="1:9" x14ac:dyDescent="0.2">
      <c r="B59" s="456" t="s">
        <v>349</v>
      </c>
      <c r="C59" s="469"/>
      <c r="D59" s="469"/>
      <c r="E59" s="469"/>
      <c r="F59" s="469"/>
      <c r="G59" s="469"/>
      <c r="H59" s="469"/>
    </row>
    <row r="60" spans="1:9" x14ac:dyDescent="0.2">
      <c r="B60" s="469"/>
      <c r="C60" s="469"/>
      <c r="D60" s="469"/>
      <c r="E60" s="469"/>
      <c r="F60" s="469"/>
      <c r="G60" s="469"/>
      <c r="H60" s="469"/>
    </row>
    <row r="61" spans="1:9" ht="15.75" customHeight="1" x14ac:dyDescent="0.2">
      <c r="B61" s="469"/>
      <c r="C61" s="469"/>
      <c r="D61" s="469"/>
      <c r="E61" s="469"/>
      <c r="F61" s="469"/>
      <c r="G61" s="469"/>
      <c r="H61" s="469"/>
    </row>
    <row r="62" spans="1:9" ht="15.75" customHeight="1" x14ac:dyDescent="0.2">
      <c r="B62" s="240"/>
      <c r="C62" s="240"/>
      <c r="D62" s="240"/>
      <c r="E62" s="240"/>
      <c r="F62" s="240"/>
      <c r="G62" s="240"/>
      <c r="H62" s="240"/>
    </row>
    <row r="63" spans="1:9" ht="15.75" hidden="1" customHeight="1" x14ac:dyDescent="0.2">
      <c r="B63" s="240"/>
      <c r="C63" s="240"/>
      <c r="D63" s="240"/>
      <c r="E63" s="240"/>
      <c r="F63" s="240"/>
      <c r="G63" s="240"/>
      <c r="H63" s="240"/>
    </row>
    <row r="64" spans="1:9" ht="15.75" hidden="1" customHeight="1" x14ac:dyDescent="0.2">
      <c r="B64" s="240"/>
      <c r="C64" s="240"/>
      <c r="D64" s="240"/>
      <c r="E64" s="240"/>
      <c r="F64" s="240"/>
      <c r="G64" s="240"/>
      <c r="H64" s="240"/>
    </row>
    <row r="65" spans="1:9" ht="13.5" hidden="1" customHeight="1" x14ac:dyDescent="0.25">
      <c r="B65" s="75"/>
      <c r="C65" s="75"/>
      <c r="D65" s="75"/>
      <c r="E65" s="75"/>
      <c r="F65" s="75"/>
      <c r="G65" s="75"/>
      <c r="H65" s="75"/>
    </row>
    <row r="66" spans="1:9" ht="13.5" hidden="1" customHeight="1" x14ac:dyDescent="0.25">
      <c r="B66" s="238"/>
      <c r="C66" s="238"/>
      <c r="D66" s="238"/>
      <c r="E66" s="238"/>
      <c r="F66" s="238"/>
      <c r="G66" s="238"/>
      <c r="H66" s="238"/>
    </row>
    <row r="67" spans="1:9" ht="13.5" hidden="1" customHeight="1" x14ac:dyDescent="0.25">
      <c r="B67" s="235"/>
      <c r="C67" s="235"/>
      <c r="D67" s="235"/>
      <c r="E67" s="235"/>
      <c r="F67" s="235"/>
      <c r="G67" s="235"/>
      <c r="H67" s="235"/>
    </row>
    <row r="68" spans="1:9" ht="13.5" hidden="1" customHeight="1" x14ac:dyDescent="0.25">
      <c r="B68" s="235"/>
      <c r="C68" s="235"/>
      <c r="D68" s="235"/>
      <c r="E68" s="235"/>
      <c r="F68" s="235"/>
      <c r="G68" s="235"/>
      <c r="H68" s="235"/>
    </row>
    <row r="69" spans="1:9" ht="17.25" customHeight="1" thickBot="1" x14ac:dyDescent="0.3">
      <c r="B69" s="55" t="s">
        <v>107</v>
      </c>
      <c r="C69" s="56"/>
      <c r="D69" s="57"/>
      <c r="E69" s="58"/>
      <c r="F69" s="58"/>
      <c r="G69" s="459">
        <f>SUM(G70,G74)</f>
        <v>80</v>
      </c>
      <c r="H69" s="459"/>
      <c r="I69" s="2"/>
    </row>
    <row r="70" spans="1:9" ht="15.75" thickTop="1" x14ac:dyDescent="0.25">
      <c r="A70" s="47">
        <v>5166</v>
      </c>
      <c r="B70" s="52" t="s">
        <v>14</v>
      </c>
      <c r="C70" s="75"/>
      <c r="D70" s="75"/>
      <c r="E70" s="75"/>
      <c r="F70" s="75"/>
      <c r="G70" s="446">
        <v>50</v>
      </c>
      <c r="H70" s="447"/>
    </row>
    <row r="71" spans="1:9" x14ac:dyDescent="0.2">
      <c r="B71" s="456" t="s">
        <v>140</v>
      </c>
      <c r="C71" s="469"/>
      <c r="D71" s="469"/>
      <c r="E71" s="469"/>
      <c r="F71" s="469"/>
      <c r="G71" s="469"/>
      <c r="H71" s="469"/>
    </row>
    <row r="72" spans="1:9" x14ac:dyDescent="0.2">
      <c r="B72" s="469"/>
      <c r="C72" s="469"/>
      <c r="D72" s="469"/>
      <c r="E72" s="469"/>
      <c r="F72" s="469"/>
      <c r="G72" s="469"/>
      <c r="H72" s="469"/>
    </row>
    <row r="73" spans="1:9" ht="15" x14ac:dyDescent="0.25">
      <c r="B73" s="185"/>
      <c r="C73" s="185"/>
      <c r="D73" s="185"/>
      <c r="E73" s="185"/>
      <c r="F73" s="185"/>
      <c r="G73" s="185"/>
      <c r="H73" s="185"/>
    </row>
    <row r="74" spans="1:9" ht="15" x14ac:dyDescent="0.25">
      <c r="A74" s="47">
        <v>5169</v>
      </c>
      <c r="B74" s="52" t="s">
        <v>16</v>
      </c>
      <c r="C74" s="185"/>
      <c r="D74" s="185"/>
      <c r="E74" s="185"/>
      <c r="F74" s="185"/>
      <c r="G74" s="446">
        <v>30</v>
      </c>
      <c r="H74" s="447"/>
    </row>
    <row r="75" spans="1:9" ht="15" customHeight="1" x14ac:dyDescent="0.2">
      <c r="B75" s="456" t="s">
        <v>350</v>
      </c>
      <c r="C75" s="456"/>
      <c r="D75" s="456"/>
      <c r="E75" s="456"/>
      <c r="F75" s="456"/>
      <c r="G75" s="456"/>
      <c r="H75" s="456"/>
    </row>
    <row r="76" spans="1:9" ht="14.25" customHeight="1" x14ac:dyDescent="0.25">
      <c r="B76" s="52"/>
      <c r="C76" s="75"/>
      <c r="D76" s="75"/>
      <c r="E76" s="75"/>
      <c r="F76" s="75"/>
      <c r="G76" s="75"/>
      <c r="H76" s="75"/>
    </row>
    <row r="77" spans="1:9" ht="17.25" customHeight="1" thickBot="1" x14ac:dyDescent="0.3">
      <c r="B77" s="55" t="s">
        <v>108</v>
      </c>
      <c r="C77" s="56"/>
      <c r="D77" s="57"/>
      <c r="E77" s="58"/>
      <c r="F77" s="58"/>
      <c r="G77" s="459">
        <f>SUM(G79)</f>
        <v>700</v>
      </c>
      <c r="H77" s="459"/>
      <c r="I77" s="2"/>
    </row>
    <row r="78" spans="1:9" ht="15.75" thickTop="1" x14ac:dyDescent="0.25">
      <c r="A78" s="47">
        <v>5169</v>
      </c>
      <c r="B78" s="52" t="s">
        <v>16</v>
      </c>
      <c r="C78" s="75"/>
      <c r="D78" s="75"/>
      <c r="E78" s="75"/>
      <c r="F78" s="75"/>
      <c r="G78" s="47"/>
    </row>
    <row r="79" spans="1:9" ht="15" x14ac:dyDescent="0.25">
      <c r="B79" s="281" t="s">
        <v>725</v>
      </c>
      <c r="C79" s="280"/>
      <c r="D79" s="280"/>
      <c r="E79" s="280"/>
      <c r="F79" s="280"/>
      <c r="G79" s="490">
        <v>700</v>
      </c>
      <c r="H79" s="491"/>
    </row>
    <row r="80" spans="1:9" x14ac:dyDescent="0.2">
      <c r="B80" s="456" t="s">
        <v>749</v>
      </c>
      <c r="C80" s="469"/>
      <c r="D80" s="469"/>
      <c r="E80" s="469"/>
      <c r="F80" s="469"/>
      <c r="G80" s="469"/>
      <c r="H80" s="469"/>
    </row>
    <row r="81" spans="2:8" x14ac:dyDescent="0.2">
      <c r="B81" s="469"/>
      <c r="C81" s="469"/>
      <c r="D81" s="469"/>
      <c r="E81" s="469"/>
      <c r="F81" s="469"/>
      <c r="G81" s="469"/>
      <c r="H81" s="469"/>
    </row>
    <row r="82" spans="2:8" x14ac:dyDescent="0.2">
      <c r="B82" s="469"/>
      <c r="C82" s="469"/>
      <c r="D82" s="469"/>
      <c r="E82" s="469"/>
      <c r="F82" s="469"/>
      <c r="G82" s="469"/>
      <c r="H82" s="469"/>
    </row>
    <row r="83" spans="2:8" x14ac:dyDescent="0.2">
      <c r="B83" s="469"/>
      <c r="C83" s="469"/>
      <c r="D83" s="469"/>
      <c r="E83" s="469"/>
      <c r="F83" s="469"/>
      <c r="G83" s="469"/>
      <c r="H83" s="469"/>
    </row>
    <row r="84" spans="2:8" ht="30.75" customHeight="1" x14ac:dyDescent="0.2">
      <c r="B84" s="469"/>
      <c r="C84" s="469"/>
      <c r="D84" s="469"/>
      <c r="E84" s="469"/>
      <c r="F84" s="469"/>
      <c r="G84" s="469"/>
      <c r="H84" s="469"/>
    </row>
    <row r="85" spans="2:8" ht="17.25" customHeight="1" x14ac:dyDescent="0.2">
      <c r="B85" s="70"/>
      <c r="C85" s="70"/>
      <c r="D85" s="70"/>
      <c r="E85" s="70"/>
      <c r="F85" s="70"/>
      <c r="G85" s="70"/>
      <c r="H85" s="70"/>
    </row>
    <row r="86" spans="2:8" ht="14.25" customHeight="1" x14ac:dyDescent="0.2">
      <c r="B86" s="456" t="s">
        <v>750</v>
      </c>
      <c r="C86" s="456"/>
      <c r="D86" s="456"/>
      <c r="E86" s="456"/>
      <c r="F86" s="456"/>
      <c r="G86" s="456"/>
      <c r="H86" s="456"/>
    </row>
    <row r="87" spans="2:8" ht="14.25" customHeight="1" x14ac:dyDescent="0.2">
      <c r="B87" s="456"/>
      <c r="C87" s="456"/>
      <c r="D87" s="456"/>
      <c r="E87" s="456"/>
      <c r="F87" s="456"/>
      <c r="G87" s="456"/>
      <c r="H87" s="456"/>
    </row>
    <row r="88" spans="2:8" ht="14.25" customHeight="1" x14ac:dyDescent="0.2">
      <c r="B88" s="456"/>
      <c r="C88" s="456"/>
      <c r="D88" s="456"/>
      <c r="E88" s="456"/>
      <c r="F88" s="456"/>
      <c r="G88" s="456"/>
      <c r="H88" s="456"/>
    </row>
    <row r="89" spans="2:8" ht="14.25" customHeight="1" x14ac:dyDescent="0.2">
      <c r="B89" s="456"/>
      <c r="C89" s="456"/>
      <c r="D89" s="456"/>
      <c r="E89" s="456"/>
      <c r="F89" s="456"/>
      <c r="G89" s="456"/>
      <c r="H89" s="456"/>
    </row>
    <row r="90" spans="2:8" ht="14.25" customHeight="1" x14ac:dyDescent="0.2">
      <c r="B90" s="456"/>
      <c r="C90" s="456"/>
      <c r="D90" s="456"/>
      <c r="E90" s="456"/>
      <c r="F90" s="456"/>
      <c r="G90" s="456"/>
      <c r="H90" s="456"/>
    </row>
    <row r="91" spans="2:8" ht="14.25" customHeight="1" x14ac:dyDescent="0.2">
      <c r="B91" s="456"/>
      <c r="C91" s="456"/>
      <c r="D91" s="456"/>
      <c r="E91" s="456"/>
      <c r="F91" s="456"/>
      <c r="G91" s="456"/>
      <c r="H91" s="456"/>
    </row>
    <row r="92" spans="2:8" ht="14.25" customHeight="1" x14ac:dyDescent="0.2">
      <c r="B92" s="456"/>
      <c r="C92" s="456"/>
      <c r="D92" s="456"/>
      <c r="E92" s="456"/>
      <c r="F92" s="456"/>
      <c r="G92" s="456"/>
      <c r="H92" s="456"/>
    </row>
    <row r="93" spans="2:8" ht="14.25" customHeight="1" x14ac:dyDescent="0.2">
      <c r="B93" s="456"/>
      <c r="C93" s="456"/>
      <c r="D93" s="456"/>
      <c r="E93" s="456"/>
      <c r="F93" s="456"/>
      <c r="G93" s="456"/>
      <c r="H93" s="456"/>
    </row>
    <row r="94" spans="2:8" ht="14.25" customHeight="1" x14ac:dyDescent="0.2">
      <c r="B94" s="456"/>
      <c r="C94" s="456"/>
      <c r="D94" s="456"/>
      <c r="E94" s="456"/>
      <c r="F94" s="456"/>
      <c r="G94" s="456"/>
      <c r="H94" s="456"/>
    </row>
    <row r="95" spans="2:8" ht="14.25" customHeight="1" x14ac:dyDescent="0.2">
      <c r="B95" s="456"/>
      <c r="C95" s="456"/>
      <c r="D95" s="456"/>
      <c r="E95" s="456"/>
      <c r="F95" s="456"/>
      <c r="G95" s="456"/>
      <c r="H95" s="456"/>
    </row>
    <row r="96" spans="2:8" ht="18" customHeight="1" x14ac:dyDescent="0.2">
      <c r="B96" s="456"/>
      <c r="C96" s="456"/>
      <c r="D96" s="456"/>
      <c r="E96" s="456"/>
      <c r="F96" s="456"/>
      <c r="G96" s="456"/>
      <c r="H96" s="456"/>
    </row>
    <row r="97" spans="1:9" ht="27.75" customHeight="1" x14ac:dyDescent="0.2">
      <c r="B97" s="456"/>
      <c r="C97" s="456"/>
      <c r="D97" s="456"/>
      <c r="E97" s="456"/>
      <c r="F97" s="456"/>
      <c r="G97" s="456"/>
      <c r="H97" s="456"/>
    </row>
    <row r="98" spans="1:9" ht="15" x14ac:dyDescent="0.25">
      <c r="B98" s="52"/>
      <c r="C98" s="280"/>
      <c r="D98" s="280"/>
      <c r="E98" s="280"/>
      <c r="F98" s="280"/>
      <c r="G98" s="280"/>
      <c r="H98" s="280"/>
    </row>
    <row r="99" spans="1:9" ht="17.25" customHeight="1" thickBot="1" x14ac:dyDescent="0.3">
      <c r="B99" s="55" t="s">
        <v>109</v>
      </c>
      <c r="C99" s="56"/>
      <c r="D99" s="57"/>
      <c r="E99" s="58"/>
      <c r="F99" s="58"/>
      <c r="G99" s="459">
        <f>SUM(G104,G100)</f>
        <v>150</v>
      </c>
      <c r="H99" s="459"/>
      <c r="I99" s="2"/>
    </row>
    <row r="100" spans="1:9" ht="15.75" thickTop="1" x14ac:dyDescent="0.25">
      <c r="A100" s="47">
        <v>5166</v>
      </c>
      <c r="B100" s="52" t="s">
        <v>14</v>
      </c>
      <c r="C100" s="75"/>
      <c r="D100" s="75"/>
      <c r="E100" s="75"/>
      <c r="F100" s="75"/>
      <c r="G100" s="446">
        <v>50</v>
      </c>
      <c r="H100" s="447"/>
    </row>
    <row r="101" spans="1:9" x14ac:dyDescent="0.2">
      <c r="B101" s="456" t="s">
        <v>179</v>
      </c>
      <c r="C101" s="469"/>
      <c r="D101" s="469"/>
      <c r="E101" s="469"/>
      <c r="F101" s="469"/>
      <c r="G101" s="469"/>
      <c r="H101" s="469"/>
    </row>
    <row r="102" spans="1:9" x14ac:dyDescent="0.2">
      <c r="B102" s="469"/>
      <c r="C102" s="469"/>
      <c r="D102" s="469"/>
      <c r="E102" s="469"/>
      <c r="F102" s="469"/>
      <c r="G102" s="469"/>
      <c r="H102" s="469"/>
    </row>
    <row r="103" spans="1:9" ht="10.5" customHeight="1" x14ac:dyDescent="0.2">
      <c r="B103" s="70"/>
      <c r="C103" s="70"/>
      <c r="D103" s="70"/>
      <c r="E103" s="70"/>
      <c r="F103" s="70"/>
      <c r="G103" s="70"/>
      <c r="H103" s="70"/>
    </row>
    <row r="104" spans="1:9" ht="15" x14ac:dyDescent="0.25">
      <c r="A104" s="47">
        <v>5179</v>
      </c>
      <c r="B104" s="52" t="s">
        <v>203</v>
      </c>
      <c r="C104" s="75"/>
      <c r="D104" s="75"/>
      <c r="E104" s="75"/>
      <c r="F104" s="75"/>
      <c r="G104" s="446">
        <v>100</v>
      </c>
      <c r="H104" s="447"/>
    </row>
    <row r="105" spans="1:9" ht="14.25" customHeight="1" x14ac:dyDescent="0.2">
      <c r="B105" s="456" t="s">
        <v>314</v>
      </c>
      <c r="C105" s="456"/>
      <c r="D105" s="456"/>
      <c r="E105" s="456"/>
      <c r="F105" s="456"/>
      <c r="G105" s="456"/>
      <c r="H105" s="456"/>
    </row>
    <row r="106" spans="1:9" ht="14.25" customHeight="1" x14ac:dyDescent="0.2">
      <c r="B106" s="456"/>
      <c r="C106" s="456"/>
      <c r="D106" s="456"/>
      <c r="E106" s="456"/>
      <c r="F106" s="456"/>
      <c r="G106" s="456"/>
      <c r="H106" s="456"/>
    </row>
    <row r="107" spans="1:9" ht="17.25" customHeight="1" x14ac:dyDescent="0.2">
      <c r="B107" s="456"/>
      <c r="C107" s="456"/>
      <c r="D107" s="456"/>
      <c r="E107" s="456"/>
      <c r="F107" s="456"/>
      <c r="G107" s="456"/>
      <c r="H107" s="456"/>
    </row>
    <row r="108" spans="1:9" ht="15" x14ac:dyDescent="0.2">
      <c r="B108" s="70"/>
      <c r="C108" s="70"/>
      <c r="D108" s="70"/>
      <c r="E108" s="70"/>
      <c r="F108" s="70"/>
      <c r="G108" s="70"/>
      <c r="H108" s="70"/>
    </row>
    <row r="109" spans="1:9" ht="17.25" customHeight="1" thickBot="1" x14ac:dyDescent="0.3">
      <c r="B109" s="55" t="s">
        <v>110</v>
      </c>
      <c r="C109" s="56"/>
      <c r="D109" s="57"/>
      <c r="E109" s="58"/>
      <c r="F109" s="58"/>
      <c r="G109" s="459">
        <f>SUM(G110,G116,G122)</f>
        <v>4220</v>
      </c>
      <c r="H109" s="459"/>
      <c r="I109" s="2"/>
    </row>
    <row r="110" spans="1:9" ht="15.75" thickTop="1" x14ac:dyDescent="0.25">
      <c r="A110" s="47">
        <v>5166</v>
      </c>
      <c r="B110" s="52" t="s">
        <v>14</v>
      </c>
      <c r="C110" s="75"/>
      <c r="D110" s="75"/>
      <c r="E110" s="75"/>
      <c r="F110" s="75"/>
      <c r="G110" s="446">
        <v>550</v>
      </c>
      <c r="H110" s="447"/>
    </row>
    <row r="111" spans="1:9" ht="14.25" customHeight="1" x14ac:dyDescent="0.2">
      <c r="B111" s="419" t="s">
        <v>768</v>
      </c>
      <c r="C111" s="419"/>
      <c r="D111" s="419"/>
      <c r="E111" s="419"/>
      <c r="F111" s="419"/>
      <c r="G111" s="419"/>
      <c r="H111" s="419"/>
    </row>
    <row r="112" spans="1:9" ht="14.25" customHeight="1" x14ac:dyDescent="0.2">
      <c r="B112" s="419"/>
      <c r="C112" s="419"/>
      <c r="D112" s="419"/>
      <c r="E112" s="419"/>
      <c r="F112" s="419"/>
      <c r="G112" s="419"/>
      <c r="H112" s="419"/>
    </row>
    <row r="113" spans="1:10" ht="14.25" customHeight="1" x14ac:dyDescent="0.2">
      <c r="B113" s="419"/>
      <c r="C113" s="419"/>
      <c r="D113" s="419"/>
      <c r="E113" s="419"/>
      <c r="F113" s="419"/>
      <c r="G113" s="419"/>
      <c r="H113" s="419"/>
    </row>
    <row r="114" spans="1:10" ht="28.5" customHeight="1" x14ac:dyDescent="0.2">
      <c r="B114" s="419"/>
      <c r="C114" s="419"/>
      <c r="D114" s="419"/>
      <c r="E114" s="419"/>
      <c r="F114" s="419"/>
      <c r="G114" s="419"/>
      <c r="H114" s="419"/>
    </row>
    <row r="115" spans="1:10" ht="15" x14ac:dyDescent="0.25">
      <c r="B115" s="75"/>
      <c r="C115" s="75"/>
      <c r="D115" s="75"/>
      <c r="E115" s="75"/>
      <c r="F115" s="75"/>
      <c r="G115" s="75"/>
      <c r="H115" s="75"/>
    </row>
    <row r="116" spans="1:10" ht="15" x14ac:dyDescent="0.25">
      <c r="A116" s="47">
        <v>5169</v>
      </c>
      <c r="B116" s="52" t="s">
        <v>16</v>
      </c>
      <c r="G116" s="446">
        <v>3600</v>
      </c>
      <c r="H116" s="447"/>
    </row>
    <row r="117" spans="1:10" ht="15" x14ac:dyDescent="0.25">
      <c r="B117" s="74" t="s">
        <v>306</v>
      </c>
      <c r="G117" s="490"/>
      <c r="H117" s="491"/>
    </row>
    <row r="118" spans="1:10" ht="14.25" customHeight="1" x14ac:dyDescent="0.2">
      <c r="B118" s="419" t="s">
        <v>774</v>
      </c>
      <c r="C118" s="419"/>
      <c r="D118" s="419"/>
      <c r="E118" s="419"/>
      <c r="F118" s="419"/>
      <c r="G118" s="419"/>
      <c r="H118" s="419"/>
    </row>
    <row r="119" spans="1:10" ht="23.25" customHeight="1" x14ac:dyDescent="0.2">
      <c r="B119" s="419"/>
      <c r="C119" s="419"/>
      <c r="D119" s="419"/>
      <c r="E119" s="419"/>
      <c r="F119" s="419"/>
      <c r="G119" s="419"/>
      <c r="H119" s="419"/>
    </row>
    <row r="120" spans="1:10" ht="18.75" customHeight="1" x14ac:dyDescent="0.2">
      <c r="B120" s="419"/>
      <c r="C120" s="419"/>
      <c r="D120" s="419"/>
      <c r="E120" s="419"/>
      <c r="F120" s="419"/>
      <c r="G120" s="419"/>
      <c r="H120" s="419"/>
    </row>
    <row r="121" spans="1:10" ht="15" x14ac:dyDescent="0.25">
      <c r="B121" s="211"/>
      <c r="C121" s="211"/>
      <c r="D121" s="211"/>
      <c r="E121" s="211"/>
      <c r="F121" s="211"/>
      <c r="G121" s="211"/>
      <c r="H121" s="211"/>
    </row>
    <row r="122" spans="1:10" s="30" customFormat="1" ht="15" x14ac:dyDescent="0.25">
      <c r="A122" s="30">
        <v>5171</v>
      </c>
      <c r="B122" s="28" t="s">
        <v>17</v>
      </c>
      <c r="C122" s="188"/>
      <c r="D122" s="188"/>
      <c r="E122" s="188"/>
      <c r="F122" s="188"/>
      <c r="G122" s="423">
        <v>70</v>
      </c>
      <c r="H122" s="458"/>
      <c r="I122" s="81"/>
      <c r="J122" s="81"/>
    </row>
    <row r="123" spans="1:10" ht="15" customHeight="1" x14ac:dyDescent="0.2">
      <c r="B123" s="440" t="s">
        <v>775</v>
      </c>
      <c r="C123" s="440"/>
      <c r="D123" s="440"/>
      <c r="E123" s="440"/>
      <c r="F123" s="440"/>
      <c r="G123" s="440"/>
      <c r="H123" s="440"/>
    </row>
    <row r="124" spans="1:10" ht="15" customHeight="1" x14ac:dyDescent="0.2">
      <c r="B124" s="440"/>
      <c r="C124" s="440"/>
      <c r="D124" s="440"/>
      <c r="E124" s="440"/>
      <c r="F124" s="440"/>
      <c r="G124" s="440"/>
      <c r="H124" s="440"/>
    </row>
    <row r="125" spans="1:10" ht="15" customHeight="1" x14ac:dyDescent="0.2">
      <c r="B125" s="440"/>
      <c r="C125" s="440"/>
      <c r="D125" s="440"/>
      <c r="E125" s="440"/>
      <c r="F125" s="440"/>
      <c r="G125" s="440"/>
      <c r="H125" s="440"/>
    </row>
    <row r="126" spans="1:10" ht="15" x14ac:dyDescent="0.25">
      <c r="B126" s="351"/>
      <c r="C126" s="351"/>
      <c r="D126" s="351"/>
      <c r="E126" s="351"/>
      <c r="F126" s="351"/>
      <c r="G126" s="351"/>
      <c r="H126" s="351"/>
    </row>
    <row r="127" spans="1:10" ht="17.25" customHeight="1" thickBot="1" x14ac:dyDescent="0.3">
      <c r="B127" s="55" t="s">
        <v>111</v>
      </c>
      <c r="C127" s="56"/>
      <c r="D127" s="57"/>
      <c r="E127" s="58"/>
      <c r="F127" s="58"/>
      <c r="G127" s="459">
        <f>SUM(G128)</f>
        <v>600</v>
      </c>
      <c r="H127" s="459"/>
      <c r="I127" s="2"/>
    </row>
    <row r="128" spans="1:10" ht="15.75" thickTop="1" x14ac:dyDescent="0.25">
      <c r="A128" s="47">
        <v>5169</v>
      </c>
      <c r="B128" s="52" t="s">
        <v>16</v>
      </c>
      <c r="G128" s="446">
        <v>600</v>
      </c>
      <c r="H128" s="447"/>
    </row>
    <row r="129" spans="2:8" ht="15" x14ac:dyDescent="0.25">
      <c r="B129" s="451" t="s">
        <v>214</v>
      </c>
      <c r="C129" s="451"/>
      <c r="D129" s="451"/>
      <c r="E129" s="451"/>
      <c r="F129" s="451"/>
      <c r="G129" s="490"/>
      <c r="H129" s="491"/>
    </row>
    <row r="130" spans="2:8" ht="15" x14ac:dyDescent="0.25">
      <c r="B130" s="451"/>
      <c r="C130" s="451"/>
      <c r="D130" s="451"/>
      <c r="E130" s="451"/>
      <c r="F130" s="451"/>
      <c r="G130" s="67"/>
      <c r="H130" s="68"/>
    </row>
    <row r="131" spans="2:8" ht="15" customHeight="1" x14ac:dyDescent="0.2">
      <c r="B131" s="456" t="s">
        <v>668</v>
      </c>
      <c r="C131" s="456"/>
      <c r="D131" s="456"/>
      <c r="E131" s="456"/>
      <c r="F131" s="456"/>
      <c r="G131" s="456"/>
      <c r="H131" s="456"/>
    </row>
    <row r="132" spans="2:8" ht="15" customHeight="1" x14ac:dyDescent="0.2">
      <c r="B132" s="456"/>
      <c r="C132" s="456"/>
      <c r="D132" s="456"/>
      <c r="E132" s="456"/>
      <c r="F132" s="456"/>
      <c r="G132" s="456"/>
      <c r="H132" s="456"/>
    </row>
    <row r="133" spans="2:8" ht="15" customHeight="1" x14ac:dyDescent="0.2">
      <c r="B133" s="456"/>
      <c r="C133" s="456"/>
      <c r="D133" s="456"/>
      <c r="E133" s="456"/>
      <c r="F133" s="456"/>
      <c r="G133" s="456"/>
      <c r="H133" s="456"/>
    </row>
    <row r="134" spans="2:8" ht="15" customHeight="1" x14ac:dyDescent="0.2">
      <c r="B134" s="237"/>
      <c r="C134" s="237"/>
      <c r="D134" s="237"/>
      <c r="E134" s="237"/>
      <c r="F134" s="237"/>
      <c r="G134" s="237"/>
      <c r="H134" s="237"/>
    </row>
    <row r="135" spans="2:8" ht="17.25" customHeight="1" x14ac:dyDescent="0.2">
      <c r="B135" s="456" t="s">
        <v>669</v>
      </c>
      <c r="C135" s="456"/>
      <c r="D135" s="456"/>
      <c r="E135" s="456"/>
      <c r="F135" s="456"/>
      <c r="G135" s="456"/>
      <c r="H135" s="456"/>
    </row>
    <row r="136" spans="2:8" ht="13.5" customHeight="1" x14ac:dyDescent="0.2">
      <c r="B136" s="456"/>
      <c r="C136" s="456"/>
      <c r="D136" s="456"/>
      <c r="E136" s="456"/>
      <c r="F136" s="456"/>
      <c r="G136" s="456"/>
      <c r="H136" s="456"/>
    </row>
    <row r="137" spans="2:8" ht="13.5" customHeight="1" x14ac:dyDescent="0.2">
      <c r="B137" s="350"/>
      <c r="C137" s="350"/>
      <c r="D137" s="350"/>
      <c r="E137" s="350"/>
      <c r="F137" s="350"/>
      <c r="G137" s="350"/>
      <c r="H137" s="350"/>
    </row>
    <row r="138" spans="2:8" ht="14.25" customHeight="1" x14ac:dyDescent="0.2">
      <c r="B138" s="456" t="s">
        <v>670</v>
      </c>
      <c r="C138" s="456"/>
      <c r="D138" s="456"/>
      <c r="E138" s="456"/>
      <c r="F138" s="456"/>
      <c r="G138" s="456"/>
      <c r="H138" s="456"/>
    </row>
    <row r="139" spans="2:8" ht="15" customHeight="1" x14ac:dyDescent="0.2">
      <c r="B139" s="456"/>
      <c r="C139" s="456"/>
      <c r="D139" s="456"/>
      <c r="E139" s="456"/>
      <c r="F139" s="456"/>
      <c r="G139" s="456"/>
      <c r="H139" s="456"/>
    </row>
    <row r="140" spans="2:8" ht="15" customHeight="1" x14ac:dyDescent="0.2">
      <c r="B140" s="456"/>
      <c r="C140" s="456"/>
      <c r="D140" s="456"/>
      <c r="E140" s="456"/>
      <c r="F140" s="456"/>
      <c r="G140" s="456"/>
      <c r="H140" s="456"/>
    </row>
    <row r="141" spans="2:8" x14ac:dyDescent="0.2">
      <c r="B141" s="456"/>
      <c r="C141" s="456"/>
      <c r="D141" s="456"/>
      <c r="E141" s="456"/>
      <c r="F141" s="456"/>
      <c r="G141" s="456"/>
      <c r="H141" s="456"/>
    </row>
    <row r="142" spans="2:8" ht="15.75" customHeight="1" x14ac:dyDescent="0.2">
      <c r="B142" s="285"/>
      <c r="C142" s="285"/>
      <c r="D142" s="285"/>
      <c r="E142" s="285"/>
      <c r="F142" s="285"/>
      <c r="G142" s="285"/>
      <c r="H142" s="285"/>
    </row>
    <row r="143" spans="2:8" ht="15.75" customHeight="1" x14ac:dyDescent="0.2">
      <c r="B143" s="448" t="s">
        <v>671</v>
      </c>
      <c r="C143" s="448"/>
      <c r="D143" s="448"/>
      <c r="E143" s="448"/>
      <c r="F143" s="448"/>
      <c r="G143" s="448"/>
      <c r="H143" s="448"/>
    </row>
    <row r="144" spans="2:8" ht="15.75" customHeight="1" x14ac:dyDescent="0.2">
      <c r="B144" s="350"/>
      <c r="C144" s="350"/>
      <c r="D144" s="350"/>
      <c r="E144" s="350"/>
      <c r="F144" s="350"/>
      <c r="G144" s="350"/>
      <c r="H144" s="350"/>
    </row>
    <row r="145" spans="2:8" ht="14.25" customHeight="1" x14ac:dyDescent="0.2">
      <c r="B145" s="456" t="s">
        <v>672</v>
      </c>
      <c r="C145" s="456"/>
      <c r="D145" s="456"/>
      <c r="E145" s="456"/>
      <c r="F145" s="456"/>
      <c r="G145" s="456"/>
      <c r="H145" s="456"/>
    </row>
    <row r="146" spans="2:8" ht="13.5" customHeight="1" x14ac:dyDescent="0.2">
      <c r="B146" s="456"/>
      <c r="C146" s="456"/>
      <c r="D146" s="456"/>
      <c r="E146" s="456"/>
      <c r="F146" s="456"/>
      <c r="G146" s="456"/>
      <c r="H146" s="456"/>
    </row>
    <row r="147" spans="2:8" x14ac:dyDescent="0.2">
      <c r="B147" s="456"/>
      <c r="C147" s="456"/>
      <c r="D147" s="456"/>
      <c r="E147" s="456"/>
      <c r="F147" s="456"/>
      <c r="G147" s="456"/>
      <c r="H147" s="456"/>
    </row>
    <row r="148" spans="2:8" x14ac:dyDescent="0.2">
      <c r="B148" s="456"/>
      <c r="C148" s="456"/>
      <c r="D148" s="456"/>
      <c r="E148" s="456"/>
      <c r="F148" s="456"/>
      <c r="G148" s="456"/>
      <c r="H148" s="456"/>
    </row>
    <row r="149" spans="2:8" x14ac:dyDescent="0.2">
      <c r="B149" s="456"/>
      <c r="C149" s="456"/>
      <c r="D149" s="456"/>
      <c r="E149" s="456"/>
      <c r="F149" s="456"/>
      <c r="G149" s="456"/>
      <c r="H149" s="456"/>
    </row>
    <row r="150" spans="2:8" x14ac:dyDescent="0.2">
      <c r="B150" s="456"/>
      <c r="C150" s="456"/>
      <c r="D150" s="456"/>
      <c r="E150" s="456"/>
      <c r="F150" s="456"/>
      <c r="G150" s="456"/>
      <c r="H150" s="456"/>
    </row>
    <row r="151" spans="2:8" x14ac:dyDescent="0.2">
      <c r="B151" s="456"/>
      <c r="C151" s="456"/>
      <c r="D151" s="456"/>
      <c r="E151" s="456"/>
      <c r="F151" s="456"/>
      <c r="G151" s="456"/>
      <c r="H151" s="456"/>
    </row>
    <row r="152" spans="2:8" ht="44.25" customHeight="1" x14ac:dyDescent="0.2">
      <c r="B152" s="456"/>
      <c r="C152" s="456"/>
      <c r="D152" s="456"/>
      <c r="E152" s="456"/>
      <c r="F152" s="456"/>
      <c r="G152" s="456"/>
      <c r="H152" s="456"/>
    </row>
    <row r="153" spans="2:8" ht="15" customHeight="1" x14ac:dyDescent="0.2">
      <c r="B153" s="285"/>
      <c r="C153" s="285"/>
      <c r="D153" s="285"/>
      <c r="E153" s="285"/>
      <c r="F153" s="285"/>
      <c r="G153" s="285"/>
      <c r="H153" s="285"/>
    </row>
    <row r="154" spans="2:8" x14ac:dyDescent="0.2">
      <c r="B154" s="502" t="s">
        <v>215</v>
      </c>
      <c r="C154" s="502"/>
      <c r="D154" s="502"/>
      <c r="E154" s="502"/>
      <c r="F154" s="502"/>
      <c r="G154" s="502"/>
      <c r="H154" s="502"/>
    </row>
    <row r="155" spans="2:8" x14ac:dyDescent="0.2">
      <c r="B155" s="456" t="s">
        <v>237</v>
      </c>
      <c r="C155" s="456"/>
      <c r="D155" s="456"/>
      <c r="E155" s="456"/>
      <c r="F155" s="456"/>
      <c r="G155" s="456"/>
      <c r="H155" s="456"/>
    </row>
    <row r="156" spans="2:8" ht="18.75" customHeight="1" x14ac:dyDescent="0.2">
      <c r="B156" s="456"/>
      <c r="C156" s="456"/>
      <c r="D156" s="456"/>
      <c r="E156" s="456"/>
      <c r="F156" s="456"/>
      <c r="G156" s="456"/>
      <c r="H156" s="456"/>
    </row>
  </sheetData>
  <mergeCells count="53">
    <mergeCell ref="B71:H72"/>
    <mergeCell ref="B86:H97"/>
    <mergeCell ref="G57:H57"/>
    <mergeCell ref="B59:H61"/>
    <mergeCell ref="B58:F58"/>
    <mergeCell ref="G58:H58"/>
    <mergeCell ref="G69:H69"/>
    <mergeCell ref="G1:H1"/>
    <mergeCell ref="B25:H26"/>
    <mergeCell ref="G28:H28"/>
    <mergeCell ref="G29:H29"/>
    <mergeCell ref="B19:D19"/>
    <mergeCell ref="G23:H23"/>
    <mergeCell ref="B24:D24"/>
    <mergeCell ref="G24:H24"/>
    <mergeCell ref="G100:H100"/>
    <mergeCell ref="G116:H116"/>
    <mergeCell ref="G77:H77"/>
    <mergeCell ref="G109:H109"/>
    <mergeCell ref="G110:H110"/>
    <mergeCell ref="G99:H99"/>
    <mergeCell ref="G104:H104"/>
    <mergeCell ref="G79:H79"/>
    <mergeCell ref="B80:H84"/>
    <mergeCell ref="B118:H120"/>
    <mergeCell ref="B30:H38"/>
    <mergeCell ref="G117:H117"/>
    <mergeCell ref="B101:H102"/>
    <mergeCell ref="B105:H107"/>
    <mergeCell ref="G74:H74"/>
    <mergeCell ref="B75:H75"/>
    <mergeCell ref="G40:H40"/>
    <mergeCell ref="G51:H51"/>
    <mergeCell ref="G52:H52"/>
    <mergeCell ref="B53:H54"/>
    <mergeCell ref="B41:H42"/>
    <mergeCell ref="B43:H49"/>
    <mergeCell ref="G56:H56"/>
    <mergeCell ref="G70:H70"/>
    <mergeCell ref="B111:H114"/>
    <mergeCell ref="B155:H156"/>
    <mergeCell ref="B131:H133"/>
    <mergeCell ref="B145:H152"/>
    <mergeCell ref="B138:H141"/>
    <mergeCell ref="G128:H128"/>
    <mergeCell ref="G129:H129"/>
    <mergeCell ref="B129:F130"/>
    <mergeCell ref="G122:H122"/>
    <mergeCell ref="B123:H125"/>
    <mergeCell ref="B135:H136"/>
    <mergeCell ref="B143:H143"/>
    <mergeCell ref="B154:H154"/>
    <mergeCell ref="G127:H127"/>
  </mergeCells>
  <pageMargins left="0.70866141732283472" right="0.70866141732283472" top="0.78740157480314965" bottom="0.78740157480314965" header="0.31496062992125984" footer="0.31496062992125984"/>
  <pageSetup paperSize="9" scale="67" firstPageNumber="37" orientation="portrait" useFirstPageNumber="1" r:id="rId1"/>
  <headerFooter>
    <oddFooter>&amp;L&amp;"-,Kurzíva"Zastupitelstvo Olomouckého kraje 16-12-2019
7. - Rozpočet Olomouckého kraje 2020 - návrh rozpočtu
Příloha č. 3a): Výdaje odborů&amp;R&amp;"-,Kurzíva"Strana &amp;P (Celkem 140)</oddFooter>
  </headerFooter>
  <rowBreaks count="2" manualBreakCount="2">
    <brk id="76" min="1" max="7" man="1"/>
    <brk id="144" min="1" max="7" man="1"/>
  </rowBreaks>
  <colBreaks count="1" manualBreakCount="1">
    <brk id="12" max="10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M149"/>
  <sheetViews>
    <sheetView showGridLines="0" view="pageBreakPreview" zoomScaleNormal="100" zoomScaleSheetLayoutView="100" workbookViewId="0">
      <selection activeCell="P23" sqref="P23"/>
    </sheetView>
  </sheetViews>
  <sheetFormatPr defaultRowHeight="14.25" x14ac:dyDescent="0.2"/>
  <cols>
    <col min="1" max="1" width="6" style="47" customWidth="1"/>
    <col min="2" max="2" width="9.42578125" style="53" customWidth="1"/>
    <col min="3" max="3" width="9.140625" style="53"/>
    <col min="4" max="4" width="58.7109375" style="47" customWidth="1"/>
    <col min="5" max="7" width="14.140625" style="45" customWidth="1"/>
    <col min="8" max="8" width="9.140625" style="47" customWidth="1"/>
    <col min="9" max="9" width="13.5703125" style="47" customWidth="1"/>
    <col min="10" max="12" width="9.140625" style="47"/>
    <col min="13" max="13" width="13.28515625" style="47" customWidth="1"/>
    <col min="14" max="16384" width="9.140625" style="47"/>
  </cols>
  <sheetData>
    <row r="1" spans="2:39" ht="23.25" x14ac:dyDescent="0.35">
      <c r="B1" s="129" t="s">
        <v>268</v>
      </c>
      <c r="G1" s="465" t="s">
        <v>112</v>
      </c>
      <c r="H1" s="465"/>
    </row>
    <row r="3" spans="2:39" x14ac:dyDescent="0.2">
      <c r="B3" s="66" t="s">
        <v>1</v>
      </c>
      <c r="C3" s="66" t="s">
        <v>113</v>
      </c>
    </row>
    <row r="4" spans="2:39" x14ac:dyDescent="0.2">
      <c r="C4" s="66" t="s">
        <v>56</v>
      </c>
    </row>
    <row r="6" spans="2:39" s="50" customFormat="1" ht="13.5" thickBot="1" x14ac:dyDescent="0.25">
      <c r="B6" s="131"/>
      <c r="C6" s="131"/>
      <c r="E6" s="46"/>
      <c r="F6" s="46"/>
      <c r="G6" s="46"/>
      <c r="H6" s="220" t="s">
        <v>6</v>
      </c>
    </row>
    <row r="7" spans="2:39" s="50" customFormat="1" ht="39.75" thickTop="1" thickBot="1" x14ac:dyDescent="0.25">
      <c r="B7" s="82" t="s">
        <v>2</v>
      </c>
      <c r="C7" s="83" t="s">
        <v>3</v>
      </c>
      <c r="D7" s="84" t="s">
        <v>4</v>
      </c>
      <c r="E7" s="85" t="s">
        <v>444</v>
      </c>
      <c r="F7" s="1" t="s">
        <v>721</v>
      </c>
      <c r="G7" s="85" t="s">
        <v>445</v>
      </c>
      <c r="H7" s="36" t="s">
        <v>5</v>
      </c>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row>
    <row r="8" spans="2:39" s="91" customFormat="1" ht="12.75" thickTop="1" thickBot="1" x14ac:dyDescent="0.25">
      <c r="B8" s="86">
        <v>1</v>
      </c>
      <c r="C8" s="87">
        <v>2</v>
      </c>
      <c r="D8" s="87">
        <v>3</v>
      </c>
      <c r="E8" s="88">
        <v>4</v>
      </c>
      <c r="F8" s="88">
        <v>5</v>
      </c>
      <c r="G8" s="88">
        <v>6</v>
      </c>
      <c r="H8" s="89" t="s">
        <v>442</v>
      </c>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row>
    <row r="9" spans="2:39" ht="13.5" customHeight="1" thickTop="1" x14ac:dyDescent="0.2">
      <c r="B9" s="107">
        <v>3269</v>
      </c>
      <c r="C9" s="108">
        <v>50</v>
      </c>
      <c r="D9" s="99" t="s">
        <v>323</v>
      </c>
      <c r="E9" s="32">
        <v>125</v>
      </c>
      <c r="F9" s="32">
        <v>125</v>
      </c>
      <c r="G9" s="32">
        <f>SUM(G21)</f>
        <v>125</v>
      </c>
      <c r="H9" s="44">
        <f t="shared" ref="H9:H15" si="0">G9/E9*100</f>
        <v>100</v>
      </c>
    </row>
    <row r="10" spans="2:39" x14ac:dyDescent="0.2">
      <c r="B10" s="107">
        <v>3269</v>
      </c>
      <c r="C10" s="108">
        <v>51</v>
      </c>
      <c r="D10" s="174" t="s">
        <v>7</v>
      </c>
      <c r="E10" s="32">
        <v>910</v>
      </c>
      <c r="F10" s="32">
        <v>1102</v>
      </c>
      <c r="G10" s="32">
        <f>SUM(G28)</f>
        <v>1830</v>
      </c>
      <c r="H10" s="44">
        <f t="shared" si="0"/>
        <v>201.09890109890108</v>
      </c>
    </row>
    <row r="11" spans="2:39" s="229" customFormat="1" x14ac:dyDescent="0.2">
      <c r="B11" s="215">
        <v>3269</v>
      </c>
      <c r="C11" s="216">
        <v>54</v>
      </c>
      <c r="D11" s="112" t="s">
        <v>9</v>
      </c>
      <c r="E11" s="142">
        <v>35</v>
      </c>
      <c r="F11" s="142">
        <v>35</v>
      </c>
      <c r="G11" s="142">
        <f>SUM(G81)</f>
        <v>35</v>
      </c>
      <c r="H11" s="111">
        <f t="shared" si="0"/>
        <v>100</v>
      </c>
    </row>
    <row r="12" spans="2:39" s="229" customFormat="1" ht="28.5" x14ac:dyDescent="0.25">
      <c r="B12" s="215">
        <v>3299</v>
      </c>
      <c r="C12" s="216">
        <v>53</v>
      </c>
      <c r="D12" s="225" t="s">
        <v>324</v>
      </c>
      <c r="E12" s="142">
        <v>8645</v>
      </c>
      <c r="F12" s="142">
        <v>8645</v>
      </c>
      <c r="G12" s="142">
        <f>SUM(G87)</f>
        <v>9645</v>
      </c>
      <c r="H12" s="111">
        <f t="shared" si="0"/>
        <v>111.56737998843262</v>
      </c>
    </row>
    <row r="13" spans="2:39" s="229" customFormat="1" ht="30.75" customHeight="1" x14ac:dyDescent="0.25">
      <c r="B13" s="215">
        <v>3541</v>
      </c>
      <c r="C13" s="216">
        <v>53</v>
      </c>
      <c r="D13" s="225" t="s">
        <v>324</v>
      </c>
      <c r="E13" s="142">
        <v>200</v>
      </c>
      <c r="F13" s="142">
        <v>200</v>
      </c>
      <c r="G13" s="142">
        <f>SUM(G118)</f>
        <v>200</v>
      </c>
      <c r="H13" s="111">
        <f t="shared" si="0"/>
        <v>100</v>
      </c>
    </row>
    <row r="14" spans="2:39" x14ac:dyDescent="0.2">
      <c r="B14" s="107">
        <v>3792</v>
      </c>
      <c r="C14" s="108">
        <v>51</v>
      </c>
      <c r="D14" s="174" t="s">
        <v>7</v>
      </c>
      <c r="E14" s="32">
        <v>90</v>
      </c>
      <c r="F14" s="32">
        <v>90</v>
      </c>
      <c r="G14" s="32">
        <f>SUM(G126)</f>
        <v>105</v>
      </c>
      <c r="H14" s="44">
        <f t="shared" si="0"/>
        <v>116.66666666666667</v>
      </c>
    </row>
    <row r="15" spans="2:39" s="229" customFormat="1" ht="28.5" x14ac:dyDescent="0.25">
      <c r="B15" s="215">
        <v>3792</v>
      </c>
      <c r="C15" s="216">
        <v>53</v>
      </c>
      <c r="D15" s="225" t="s">
        <v>324</v>
      </c>
      <c r="E15" s="142">
        <v>100</v>
      </c>
      <c r="F15" s="142">
        <v>100</v>
      </c>
      <c r="G15" s="142">
        <f>SUM(G144)</f>
        <v>150</v>
      </c>
      <c r="H15" s="111">
        <f t="shared" si="0"/>
        <v>150</v>
      </c>
      <c r="I15" s="230"/>
    </row>
    <row r="16" spans="2:39" s="229" customFormat="1" ht="15" thickBot="1" x14ac:dyDescent="0.25">
      <c r="B16" s="113">
        <v>6409</v>
      </c>
      <c r="C16" s="114">
        <v>59</v>
      </c>
      <c r="D16" s="144" t="s">
        <v>40</v>
      </c>
      <c r="E16" s="33"/>
      <c r="F16" s="33">
        <v>24</v>
      </c>
      <c r="G16" s="33"/>
      <c r="H16" s="384"/>
      <c r="I16" s="230"/>
    </row>
    <row r="17" spans="1:10" s="117" customFormat="1" ht="16.5" thickTop="1" thickBot="1" x14ac:dyDescent="0.3">
      <c r="B17" s="432" t="s">
        <v>8</v>
      </c>
      <c r="C17" s="433"/>
      <c r="D17" s="434"/>
      <c r="E17" s="115">
        <f>SUM(E9:E15)</f>
        <v>10105</v>
      </c>
      <c r="F17" s="115">
        <f>SUM(F9:F16)</f>
        <v>10321</v>
      </c>
      <c r="G17" s="115">
        <f>SUM(G9:G15)</f>
        <v>12090</v>
      </c>
      <c r="H17" s="51">
        <f>G17/E17*100</f>
        <v>119.64374072241463</v>
      </c>
    </row>
    <row r="18" spans="1:10" ht="5.0999999999999996" customHeight="1" thickTop="1" x14ac:dyDescent="0.2">
      <c r="B18" s="47"/>
      <c r="C18" s="47"/>
      <c r="E18" s="47"/>
      <c r="F18" s="47"/>
      <c r="G18" s="47"/>
    </row>
    <row r="19" spans="1:10" x14ac:dyDescent="0.2">
      <c r="B19" s="48"/>
      <c r="C19" s="48"/>
      <c r="D19" s="48"/>
      <c r="E19" s="48"/>
      <c r="F19" s="48"/>
      <c r="G19" s="48"/>
      <c r="H19" s="48"/>
    </row>
    <row r="20" spans="1:10" ht="15" x14ac:dyDescent="0.25">
      <c r="B20" s="54" t="s">
        <v>10</v>
      </c>
    </row>
    <row r="21" spans="1:10" ht="17.25" customHeight="1" thickBot="1" x14ac:dyDescent="0.3">
      <c r="B21" s="55" t="s">
        <v>679</v>
      </c>
      <c r="C21" s="56"/>
      <c r="D21" s="57"/>
      <c r="E21" s="57"/>
      <c r="F21" s="58"/>
      <c r="G21" s="459">
        <f>SUM(G22)</f>
        <v>125</v>
      </c>
      <c r="H21" s="459"/>
      <c r="I21" s="261"/>
      <c r="J21" s="261"/>
    </row>
    <row r="22" spans="1:10" ht="15.75" thickTop="1" x14ac:dyDescent="0.25">
      <c r="A22" s="47">
        <v>5021</v>
      </c>
      <c r="B22" s="52" t="s">
        <v>23</v>
      </c>
      <c r="E22" s="47"/>
      <c r="G22" s="446">
        <v>125</v>
      </c>
      <c r="H22" s="447"/>
      <c r="I22" s="46"/>
      <c r="J22" s="46"/>
    </row>
    <row r="23" spans="1:10" ht="15" x14ac:dyDescent="0.25">
      <c r="B23" s="472" t="s">
        <v>277</v>
      </c>
      <c r="C23" s="472"/>
      <c r="D23" s="472"/>
      <c r="E23" s="472"/>
      <c r="F23" s="472"/>
      <c r="G23" s="265"/>
      <c r="H23" s="266"/>
      <c r="I23" s="46"/>
      <c r="J23" s="46"/>
    </row>
    <row r="24" spans="1:10" x14ac:dyDescent="0.2">
      <c r="B24" s="440" t="s">
        <v>392</v>
      </c>
      <c r="C24" s="441"/>
      <c r="D24" s="441"/>
      <c r="E24" s="441"/>
      <c r="F24" s="441"/>
      <c r="G24" s="441"/>
      <c r="H24" s="441"/>
      <c r="I24" s="46"/>
      <c r="J24" s="46"/>
    </row>
    <row r="25" spans="1:10" x14ac:dyDescent="0.2">
      <c r="B25" s="441"/>
      <c r="C25" s="441"/>
      <c r="D25" s="441"/>
      <c r="E25" s="441"/>
      <c r="F25" s="441"/>
      <c r="G25" s="441"/>
      <c r="H25" s="441"/>
      <c r="I25" s="46"/>
      <c r="J25" s="46"/>
    </row>
    <row r="26" spans="1:10" ht="13.5" customHeight="1" x14ac:dyDescent="0.2">
      <c r="B26" s="450"/>
      <c r="C26" s="450"/>
      <c r="D26" s="450"/>
      <c r="E26" s="450"/>
      <c r="F26" s="450"/>
      <c r="G26" s="450"/>
      <c r="H26" s="450"/>
      <c r="I26" s="46"/>
      <c r="J26" s="46"/>
    </row>
    <row r="27" spans="1:10" ht="13.5" customHeight="1" x14ac:dyDescent="0.25">
      <c r="B27" s="349"/>
      <c r="C27" s="349"/>
      <c r="D27" s="349"/>
      <c r="E27" s="349"/>
      <c r="F27" s="349"/>
      <c r="G27" s="349"/>
      <c r="H27" s="349"/>
      <c r="I27" s="46"/>
      <c r="J27" s="46"/>
    </row>
    <row r="28" spans="1:10" ht="17.25" customHeight="1" thickBot="1" x14ac:dyDescent="0.3">
      <c r="B28" s="55" t="s">
        <v>114</v>
      </c>
      <c r="C28" s="56"/>
      <c r="D28" s="57"/>
      <c r="E28" s="58"/>
      <c r="F28" s="58"/>
      <c r="G28" s="459">
        <f>SUM(G29,G41,G48,G56,G70)</f>
        <v>1830</v>
      </c>
      <c r="H28" s="459"/>
      <c r="I28" s="2"/>
    </row>
    <row r="29" spans="1:10" ht="15.75" thickTop="1" x14ac:dyDescent="0.25">
      <c r="A29" s="47">
        <v>5139</v>
      </c>
      <c r="B29" s="52" t="s">
        <v>200</v>
      </c>
      <c r="G29" s="446">
        <f>SUM(G30,G38)</f>
        <v>630</v>
      </c>
      <c r="H29" s="446"/>
    </row>
    <row r="30" spans="1:10" ht="15" customHeight="1" x14ac:dyDescent="0.25">
      <c r="B30" s="472" t="s">
        <v>269</v>
      </c>
      <c r="C30" s="472"/>
      <c r="D30" s="472"/>
      <c r="E30" s="472"/>
      <c r="F30" s="472"/>
      <c r="G30" s="474">
        <v>605</v>
      </c>
      <c r="H30" s="475"/>
    </row>
    <row r="31" spans="1:10" ht="14.25" customHeight="1" x14ac:dyDescent="0.2">
      <c r="B31" s="456" t="s">
        <v>393</v>
      </c>
      <c r="C31" s="456"/>
      <c r="D31" s="456"/>
      <c r="E31" s="456"/>
      <c r="F31" s="456"/>
      <c r="G31" s="456"/>
      <c r="H31" s="456"/>
    </row>
    <row r="32" spans="1:10" ht="14.25" customHeight="1" x14ac:dyDescent="0.2">
      <c r="B32" s="456"/>
      <c r="C32" s="456"/>
      <c r="D32" s="456"/>
      <c r="E32" s="456"/>
      <c r="F32" s="456"/>
      <c r="G32" s="456"/>
      <c r="H32" s="456"/>
    </row>
    <row r="33" spans="1:8" ht="15" customHeight="1" x14ac:dyDescent="0.2">
      <c r="B33" s="456"/>
      <c r="C33" s="456"/>
      <c r="D33" s="456"/>
      <c r="E33" s="456"/>
      <c r="F33" s="456"/>
      <c r="G33" s="456"/>
      <c r="H33" s="456"/>
    </row>
    <row r="34" spans="1:8" ht="15" customHeight="1" x14ac:dyDescent="0.2">
      <c r="B34" s="456"/>
      <c r="C34" s="456"/>
      <c r="D34" s="456"/>
      <c r="E34" s="456"/>
      <c r="F34" s="456"/>
      <c r="G34" s="456"/>
      <c r="H34" s="456"/>
    </row>
    <row r="35" spans="1:8" ht="15" customHeight="1" x14ac:dyDescent="0.2">
      <c r="B35" s="456"/>
      <c r="C35" s="456"/>
      <c r="D35" s="456"/>
      <c r="E35" s="456"/>
      <c r="F35" s="456"/>
      <c r="G35" s="456"/>
      <c r="H35" s="456"/>
    </row>
    <row r="36" spans="1:8" ht="12" customHeight="1" x14ac:dyDescent="0.2">
      <c r="B36" s="456"/>
      <c r="C36" s="456"/>
      <c r="D36" s="456"/>
      <c r="E36" s="456"/>
      <c r="F36" s="456"/>
      <c r="G36" s="456"/>
      <c r="H36" s="456"/>
    </row>
    <row r="37" spans="1:8" ht="14.25" customHeight="1" x14ac:dyDescent="0.2">
      <c r="B37" s="196"/>
      <c r="C37" s="196"/>
      <c r="D37" s="196"/>
      <c r="E37" s="196"/>
      <c r="F37" s="196"/>
      <c r="G37" s="196"/>
      <c r="H37" s="196"/>
    </row>
    <row r="38" spans="1:8" ht="15" customHeight="1" x14ac:dyDescent="0.25">
      <c r="B38" s="472" t="s">
        <v>270</v>
      </c>
      <c r="C38" s="472"/>
      <c r="D38" s="472"/>
      <c r="E38" s="472"/>
      <c r="F38" s="472"/>
      <c r="G38" s="474">
        <v>25</v>
      </c>
      <c r="H38" s="475"/>
    </row>
    <row r="39" spans="1:8" ht="15" customHeight="1" x14ac:dyDescent="0.2">
      <c r="B39" s="456" t="s">
        <v>222</v>
      </c>
      <c r="C39" s="456"/>
      <c r="D39" s="456"/>
      <c r="E39" s="456"/>
      <c r="F39" s="456"/>
      <c r="G39" s="456"/>
      <c r="H39" s="456"/>
    </row>
    <row r="40" spans="1:8" ht="12.95" customHeight="1" x14ac:dyDescent="0.2">
      <c r="B40" s="70"/>
      <c r="C40" s="70"/>
      <c r="D40" s="70"/>
      <c r="E40" s="70"/>
      <c r="F40" s="70"/>
      <c r="G40" s="70"/>
      <c r="H40" s="70"/>
    </row>
    <row r="41" spans="1:8" ht="15" x14ac:dyDescent="0.25">
      <c r="A41" s="47">
        <v>5162</v>
      </c>
      <c r="B41" s="28" t="s">
        <v>429</v>
      </c>
      <c r="G41" s="446">
        <v>5</v>
      </c>
      <c r="H41" s="447"/>
    </row>
    <row r="42" spans="1:8" x14ac:dyDescent="0.2">
      <c r="B42" s="526" t="s">
        <v>673</v>
      </c>
      <c r="C42" s="527"/>
      <c r="D42" s="527"/>
      <c r="E42" s="527"/>
      <c r="F42" s="527"/>
      <c r="G42" s="527"/>
      <c r="H42" s="527"/>
    </row>
    <row r="43" spans="1:8" x14ac:dyDescent="0.2">
      <c r="B43" s="526"/>
      <c r="C43" s="527"/>
      <c r="D43" s="527"/>
      <c r="E43" s="527"/>
      <c r="F43" s="527"/>
      <c r="G43" s="527"/>
      <c r="H43" s="527"/>
    </row>
    <row r="44" spans="1:8" x14ac:dyDescent="0.2">
      <c r="B44" s="527"/>
      <c r="C44" s="527"/>
      <c r="D44" s="527"/>
      <c r="E44" s="527"/>
      <c r="F44" s="527"/>
      <c r="G44" s="527"/>
      <c r="H44" s="527"/>
    </row>
    <row r="45" spans="1:8" x14ac:dyDescent="0.2">
      <c r="B45" s="527"/>
      <c r="C45" s="527"/>
      <c r="D45" s="527"/>
      <c r="E45" s="527"/>
      <c r="F45" s="527"/>
      <c r="G45" s="527"/>
      <c r="H45" s="527"/>
    </row>
    <row r="46" spans="1:8" ht="17.25" customHeight="1" x14ac:dyDescent="0.2">
      <c r="B46" s="527"/>
      <c r="C46" s="527"/>
      <c r="D46" s="527"/>
      <c r="E46" s="527"/>
      <c r="F46" s="527"/>
      <c r="G46" s="527"/>
      <c r="H46" s="527"/>
    </row>
    <row r="47" spans="1:8" ht="13.5" customHeight="1" x14ac:dyDescent="0.2"/>
    <row r="48" spans="1:8" ht="15" x14ac:dyDescent="0.25">
      <c r="A48" s="47">
        <v>5164</v>
      </c>
      <c r="B48" s="52" t="s">
        <v>42</v>
      </c>
      <c r="G48" s="446">
        <f>SUM(G49,G53)</f>
        <v>98</v>
      </c>
      <c r="H48" s="447"/>
    </row>
    <row r="49" spans="1:8" ht="15" customHeight="1" x14ac:dyDescent="0.25">
      <c r="B49" s="472" t="s">
        <v>394</v>
      </c>
      <c r="C49" s="472"/>
      <c r="D49" s="472"/>
      <c r="E49" s="472"/>
      <c r="F49" s="472"/>
      <c r="G49" s="474">
        <v>78</v>
      </c>
      <c r="H49" s="475"/>
    </row>
    <row r="50" spans="1:8" x14ac:dyDescent="0.2">
      <c r="B50" s="456" t="s">
        <v>395</v>
      </c>
      <c r="C50" s="469"/>
      <c r="D50" s="469"/>
      <c r="E50" s="469"/>
      <c r="F50" s="469"/>
      <c r="G50" s="469"/>
      <c r="H50" s="469"/>
    </row>
    <row r="51" spans="1:8" x14ac:dyDescent="0.2">
      <c r="B51" s="469"/>
      <c r="C51" s="469"/>
      <c r="D51" s="469"/>
      <c r="E51" s="469"/>
      <c r="F51" s="469"/>
      <c r="G51" s="469"/>
      <c r="H51" s="469"/>
    </row>
    <row r="52" spans="1:8" ht="12.95" customHeight="1" x14ac:dyDescent="0.2">
      <c r="B52" s="70"/>
      <c r="C52" s="70"/>
      <c r="D52" s="70"/>
      <c r="E52" s="70"/>
      <c r="F52" s="70"/>
      <c r="G52" s="70"/>
      <c r="H52" s="70"/>
    </row>
    <row r="53" spans="1:8" ht="15" customHeight="1" x14ac:dyDescent="0.25">
      <c r="B53" s="472" t="s">
        <v>270</v>
      </c>
      <c r="C53" s="472"/>
      <c r="D53" s="472"/>
      <c r="E53" s="472"/>
      <c r="F53" s="472"/>
      <c r="G53" s="474">
        <v>20</v>
      </c>
      <c r="H53" s="475"/>
    </row>
    <row r="54" spans="1:8" ht="15" customHeight="1" x14ac:dyDescent="0.2">
      <c r="B54" s="448" t="s">
        <v>396</v>
      </c>
      <c r="C54" s="448"/>
      <c r="D54" s="448"/>
      <c r="E54" s="448"/>
      <c r="F54" s="448"/>
      <c r="G54" s="448"/>
      <c r="H54" s="448"/>
    </row>
    <row r="55" spans="1:8" ht="12.95" customHeight="1" x14ac:dyDescent="0.2">
      <c r="B55" s="270"/>
      <c r="C55" s="270"/>
      <c r="D55" s="270"/>
      <c r="E55" s="270"/>
      <c r="F55" s="270"/>
      <c r="G55" s="270"/>
      <c r="H55" s="270"/>
    </row>
    <row r="56" spans="1:8" ht="15" x14ac:dyDescent="0.25">
      <c r="A56" s="47">
        <v>5169</v>
      </c>
      <c r="B56" s="52" t="s">
        <v>16</v>
      </c>
      <c r="G56" s="446">
        <f>SUM(G57,G61,G65)</f>
        <v>935</v>
      </c>
      <c r="H56" s="447"/>
    </row>
    <row r="57" spans="1:8" ht="15" x14ac:dyDescent="0.25">
      <c r="B57" s="74" t="s">
        <v>181</v>
      </c>
      <c r="G57" s="490">
        <v>860</v>
      </c>
      <c r="H57" s="491"/>
    </row>
    <row r="58" spans="1:8" ht="15" customHeight="1" x14ac:dyDescent="0.2">
      <c r="B58" s="456" t="s">
        <v>674</v>
      </c>
      <c r="C58" s="456"/>
      <c r="D58" s="456"/>
      <c r="E58" s="456"/>
      <c r="F58" s="456"/>
      <c r="G58" s="456"/>
      <c r="H58" s="456"/>
    </row>
    <row r="59" spans="1:8" s="49" customFormat="1" ht="56.25" customHeight="1" x14ac:dyDescent="0.2">
      <c r="B59" s="456"/>
      <c r="C59" s="456"/>
      <c r="D59" s="456"/>
      <c r="E59" s="456"/>
      <c r="F59" s="456"/>
      <c r="G59" s="456"/>
      <c r="H59" s="456"/>
    </row>
    <row r="60" spans="1:8" s="49" customFormat="1" ht="15" customHeight="1" x14ac:dyDescent="0.2"/>
    <row r="61" spans="1:8" ht="15" x14ac:dyDescent="0.25">
      <c r="B61" s="74" t="s">
        <v>271</v>
      </c>
      <c r="G61" s="490">
        <v>30</v>
      </c>
      <c r="H61" s="491"/>
    </row>
    <row r="62" spans="1:8" ht="15" customHeight="1" x14ac:dyDescent="0.2">
      <c r="B62" s="456" t="s">
        <v>272</v>
      </c>
      <c r="C62" s="456"/>
      <c r="D62" s="456"/>
      <c r="E62" s="456"/>
      <c r="F62" s="456"/>
      <c r="G62" s="456"/>
      <c r="H62" s="456"/>
    </row>
    <row r="63" spans="1:8" ht="15" customHeight="1" x14ac:dyDescent="0.2">
      <c r="B63" s="456"/>
      <c r="C63" s="456"/>
      <c r="D63" s="456"/>
      <c r="E63" s="456"/>
      <c r="F63" s="456"/>
      <c r="G63" s="456"/>
      <c r="H63" s="456"/>
    </row>
    <row r="64" spans="1:8" ht="15" customHeight="1" x14ac:dyDescent="0.2"/>
    <row r="65" spans="1:8" ht="15" x14ac:dyDescent="0.25">
      <c r="B65" s="74" t="s">
        <v>273</v>
      </c>
      <c r="G65" s="490">
        <f>65-20</f>
        <v>45</v>
      </c>
      <c r="H65" s="491"/>
    </row>
    <row r="66" spans="1:8" ht="14.25" customHeight="1" x14ac:dyDescent="0.2">
      <c r="B66" s="440" t="s">
        <v>274</v>
      </c>
      <c r="C66" s="440"/>
      <c r="D66" s="440"/>
      <c r="E66" s="440"/>
      <c r="F66" s="440"/>
      <c r="G66" s="440"/>
      <c r="H66" s="440"/>
    </row>
    <row r="67" spans="1:8" ht="15" customHeight="1" x14ac:dyDescent="0.25">
      <c r="B67" s="201"/>
      <c r="C67" s="201"/>
      <c r="D67" s="201"/>
      <c r="E67" s="201"/>
      <c r="F67" s="201"/>
      <c r="G67" s="201"/>
      <c r="H67" s="201"/>
    </row>
    <row r="68" spans="1:8" ht="15" customHeight="1" x14ac:dyDescent="0.25">
      <c r="B68" s="385"/>
      <c r="C68" s="385"/>
      <c r="D68" s="385"/>
      <c r="E68" s="385"/>
      <c r="F68" s="385"/>
      <c r="G68" s="385"/>
      <c r="H68" s="385"/>
    </row>
    <row r="69" spans="1:8" ht="15" customHeight="1" x14ac:dyDescent="0.25">
      <c r="B69" s="385"/>
      <c r="C69" s="385"/>
      <c r="D69" s="385"/>
      <c r="E69" s="385"/>
      <c r="F69" s="385"/>
      <c r="G69" s="385"/>
      <c r="H69" s="385"/>
    </row>
    <row r="70" spans="1:8" ht="15" x14ac:dyDescent="0.25">
      <c r="A70" s="47">
        <v>5175</v>
      </c>
      <c r="B70" s="52" t="s">
        <v>33</v>
      </c>
      <c r="G70" s="446">
        <f>SUM(G71,G74,G78)</f>
        <v>162</v>
      </c>
      <c r="H70" s="447"/>
    </row>
    <row r="71" spans="1:8" ht="15" x14ac:dyDescent="0.25">
      <c r="B71" s="74" t="s">
        <v>275</v>
      </c>
      <c r="G71" s="490">
        <v>17</v>
      </c>
      <c r="H71" s="491"/>
    </row>
    <row r="72" spans="1:8" ht="14.25" customHeight="1" x14ac:dyDescent="0.25">
      <c r="B72" s="440" t="s">
        <v>420</v>
      </c>
      <c r="C72" s="457"/>
      <c r="D72" s="457"/>
      <c r="E72" s="457"/>
      <c r="F72" s="457"/>
      <c r="G72" s="457"/>
      <c r="H72" s="457"/>
    </row>
    <row r="73" spans="1:8" ht="15" customHeight="1" x14ac:dyDescent="0.2">
      <c r="B73" s="63"/>
      <c r="C73" s="63"/>
      <c r="D73" s="63"/>
      <c r="E73" s="63"/>
      <c r="F73" s="63"/>
      <c r="G73" s="63"/>
      <c r="H73" s="63"/>
    </row>
    <row r="74" spans="1:8" ht="15" x14ac:dyDescent="0.25">
      <c r="B74" s="74" t="s">
        <v>160</v>
      </c>
      <c r="G74" s="490">
        <v>80</v>
      </c>
      <c r="H74" s="491"/>
    </row>
    <row r="75" spans="1:8" ht="15" customHeight="1" x14ac:dyDescent="0.2">
      <c r="B75" s="440" t="s">
        <v>397</v>
      </c>
      <c r="C75" s="440"/>
      <c r="D75" s="440"/>
      <c r="E75" s="440"/>
      <c r="F75" s="440"/>
      <c r="G75" s="440"/>
      <c r="H75" s="440"/>
    </row>
    <row r="76" spans="1:8" ht="15" customHeight="1" x14ac:dyDescent="0.2">
      <c r="B76" s="440"/>
      <c r="C76" s="440"/>
      <c r="D76" s="440"/>
      <c r="E76" s="440"/>
      <c r="F76" s="440"/>
      <c r="G76" s="440"/>
      <c r="H76" s="440"/>
    </row>
    <row r="77" spans="1:8" ht="15" customHeight="1" x14ac:dyDescent="0.2">
      <c r="B77" s="63"/>
      <c r="C77" s="63"/>
      <c r="D77" s="63"/>
      <c r="E77" s="63"/>
      <c r="F77" s="63"/>
      <c r="G77" s="63"/>
      <c r="H77" s="63"/>
    </row>
    <row r="78" spans="1:8" ht="15" x14ac:dyDescent="0.25">
      <c r="B78" s="205" t="s">
        <v>276</v>
      </c>
      <c r="G78" s="490">
        <v>65</v>
      </c>
      <c r="H78" s="491"/>
    </row>
    <row r="79" spans="1:8" ht="15" x14ac:dyDescent="0.25">
      <c r="B79" s="204" t="s">
        <v>432</v>
      </c>
      <c r="G79" s="199"/>
      <c r="H79" s="200"/>
    </row>
    <row r="80" spans="1:8" ht="15" customHeight="1" x14ac:dyDescent="0.2">
      <c r="B80" s="202"/>
      <c r="C80" s="202"/>
      <c r="D80" s="202"/>
      <c r="E80" s="202"/>
      <c r="F80" s="202"/>
      <c r="G80" s="202"/>
      <c r="H80" s="202"/>
    </row>
    <row r="81" spans="1:9" ht="15.75" thickBot="1" x14ac:dyDescent="0.3">
      <c r="B81" s="55" t="s">
        <v>115</v>
      </c>
      <c r="C81" s="56"/>
      <c r="D81" s="57"/>
      <c r="E81" s="58"/>
      <c r="F81" s="58"/>
      <c r="G81" s="459">
        <f>SUM(G82)</f>
        <v>35</v>
      </c>
      <c r="H81" s="459"/>
      <c r="I81" s="2"/>
    </row>
    <row r="82" spans="1:9" ht="15.75" thickTop="1" x14ac:dyDescent="0.25">
      <c r="A82" s="47">
        <v>5499</v>
      </c>
      <c r="B82" s="52" t="s">
        <v>41</v>
      </c>
      <c r="G82" s="446">
        <v>35</v>
      </c>
      <c r="H82" s="447"/>
    </row>
    <row r="83" spans="1:9" ht="15" x14ac:dyDescent="0.25">
      <c r="B83" s="205" t="s">
        <v>433</v>
      </c>
      <c r="G83" s="199"/>
      <c r="H83" s="200"/>
    </row>
    <row r="84" spans="1:9" x14ac:dyDescent="0.2">
      <c r="B84" s="456" t="s">
        <v>161</v>
      </c>
      <c r="C84" s="469"/>
      <c r="D84" s="469"/>
      <c r="E84" s="469"/>
      <c r="F84" s="469"/>
      <c r="G84" s="469"/>
      <c r="H84" s="469"/>
    </row>
    <row r="85" spans="1:9" ht="31.5" customHeight="1" x14ac:dyDescent="0.2">
      <c r="B85" s="469"/>
      <c r="C85" s="469"/>
      <c r="D85" s="469"/>
      <c r="E85" s="469"/>
      <c r="F85" s="469"/>
      <c r="G85" s="469"/>
      <c r="H85" s="469"/>
    </row>
    <row r="86" spans="1:9" ht="9.75" customHeight="1" x14ac:dyDescent="0.2"/>
    <row r="87" spans="1:9" ht="32.25" customHeight="1" thickBot="1" x14ac:dyDescent="0.3">
      <c r="B87" s="429" t="s">
        <v>336</v>
      </c>
      <c r="C87" s="430"/>
      <c r="D87" s="430"/>
      <c r="E87" s="430"/>
      <c r="F87" s="430"/>
      <c r="G87" s="459">
        <f>SUM(G88)</f>
        <v>9645</v>
      </c>
      <c r="H87" s="459"/>
      <c r="I87" s="2"/>
    </row>
    <row r="88" spans="1:9" ht="14.25" customHeight="1" thickTop="1" x14ac:dyDescent="0.25">
      <c r="A88" s="47">
        <v>5331</v>
      </c>
      <c r="B88" s="52" t="s">
        <v>170</v>
      </c>
      <c r="G88" s="446">
        <f>SUM(G89,G93,G101,G105,G112)</f>
        <v>9645</v>
      </c>
      <c r="H88" s="447"/>
    </row>
    <row r="89" spans="1:9" ht="15" x14ac:dyDescent="0.25">
      <c r="B89" s="523" t="s">
        <v>769</v>
      </c>
      <c r="C89" s="524"/>
      <c r="D89" s="524"/>
      <c r="E89" s="524"/>
      <c r="F89" s="524"/>
      <c r="G89" s="490">
        <v>100</v>
      </c>
      <c r="H89" s="491"/>
    </row>
    <row r="90" spans="1:9" ht="15" customHeight="1" x14ac:dyDescent="0.2">
      <c r="B90" s="466" t="s">
        <v>398</v>
      </c>
      <c r="C90" s="466"/>
      <c r="D90" s="466"/>
      <c r="E90" s="466"/>
      <c r="F90" s="466"/>
      <c r="G90" s="466"/>
      <c r="H90" s="466"/>
    </row>
    <row r="91" spans="1:9" ht="15" customHeight="1" x14ac:dyDescent="0.2">
      <c r="B91" s="466"/>
      <c r="C91" s="466"/>
      <c r="D91" s="466"/>
      <c r="E91" s="466"/>
      <c r="F91" s="466"/>
      <c r="G91" s="466"/>
      <c r="H91" s="466"/>
    </row>
    <row r="92" spans="1:9" ht="15" customHeight="1" x14ac:dyDescent="0.2">
      <c r="B92" s="269"/>
      <c r="C92" s="269"/>
      <c r="D92" s="269"/>
      <c r="E92" s="269"/>
      <c r="F92" s="269"/>
      <c r="G92" s="269"/>
      <c r="H92" s="269"/>
    </row>
    <row r="93" spans="1:9" ht="15" x14ac:dyDescent="0.25">
      <c r="B93" s="511" t="s">
        <v>399</v>
      </c>
      <c r="C93" s="525"/>
      <c r="D93" s="525"/>
      <c r="E93" s="525"/>
      <c r="F93" s="525"/>
      <c r="G93" s="490">
        <v>320</v>
      </c>
      <c r="H93" s="491"/>
    </row>
    <row r="94" spans="1:9" ht="15.75" customHeight="1" x14ac:dyDescent="0.2">
      <c r="B94" s="440" t="s">
        <v>752</v>
      </c>
      <c r="C94" s="440"/>
      <c r="D94" s="440"/>
      <c r="E94" s="440"/>
      <c r="F94" s="440"/>
      <c r="G94" s="440"/>
      <c r="H94" s="440"/>
    </row>
    <row r="95" spans="1:9" ht="15" customHeight="1" x14ac:dyDescent="0.2">
      <c r="B95" s="440"/>
      <c r="C95" s="440"/>
      <c r="D95" s="440"/>
      <c r="E95" s="440"/>
      <c r="F95" s="440"/>
      <c r="G95" s="440"/>
      <c r="H95" s="440"/>
    </row>
    <row r="96" spans="1:9" ht="15" customHeight="1" x14ac:dyDescent="0.2">
      <c r="B96" s="440"/>
      <c r="C96" s="440"/>
      <c r="D96" s="440"/>
      <c r="E96" s="440"/>
      <c r="F96" s="440"/>
      <c r="G96" s="440"/>
      <c r="H96" s="440"/>
    </row>
    <row r="97" spans="2:8" ht="15" customHeight="1" x14ac:dyDescent="0.2">
      <c r="B97" s="440"/>
      <c r="C97" s="440"/>
      <c r="D97" s="440"/>
      <c r="E97" s="440"/>
      <c r="F97" s="440"/>
      <c r="G97" s="440"/>
      <c r="H97" s="440"/>
    </row>
    <row r="98" spans="2:8" ht="15" customHeight="1" x14ac:dyDescent="0.2">
      <c r="B98" s="440"/>
      <c r="C98" s="440"/>
      <c r="D98" s="440"/>
      <c r="E98" s="440"/>
      <c r="F98" s="440"/>
      <c r="G98" s="440"/>
      <c r="H98" s="440"/>
    </row>
    <row r="99" spans="2:8" ht="12" customHeight="1" x14ac:dyDescent="0.2">
      <c r="B99" s="440"/>
      <c r="C99" s="440"/>
      <c r="D99" s="440"/>
      <c r="E99" s="440"/>
      <c r="F99" s="440"/>
      <c r="G99" s="440"/>
      <c r="H99" s="440"/>
    </row>
    <row r="100" spans="2:8" ht="15" x14ac:dyDescent="0.25">
      <c r="B100" s="271"/>
      <c r="C100" s="272"/>
      <c r="D100" s="272"/>
      <c r="E100" s="272"/>
      <c r="F100" s="272"/>
      <c r="G100" s="267"/>
      <c r="H100" s="268"/>
    </row>
    <row r="101" spans="2:8" ht="15" x14ac:dyDescent="0.25">
      <c r="B101" s="511" t="s">
        <v>273</v>
      </c>
      <c r="C101" s="525"/>
      <c r="D101" s="525"/>
      <c r="E101" s="525"/>
      <c r="F101" s="525"/>
      <c r="G101" s="490">
        <v>225</v>
      </c>
      <c r="H101" s="491"/>
    </row>
    <row r="102" spans="2:8" ht="18" customHeight="1" x14ac:dyDescent="0.2">
      <c r="B102" s="440" t="s">
        <v>400</v>
      </c>
      <c r="C102" s="466"/>
      <c r="D102" s="466"/>
      <c r="E102" s="466"/>
      <c r="F102" s="466"/>
      <c r="G102" s="466"/>
      <c r="H102" s="466"/>
    </row>
    <row r="103" spans="2:8" ht="13.5" customHeight="1" x14ac:dyDescent="0.2">
      <c r="B103" s="466"/>
      <c r="C103" s="466"/>
      <c r="D103" s="466"/>
      <c r="E103" s="466"/>
      <c r="F103" s="466"/>
      <c r="G103" s="466"/>
      <c r="H103" s="466"/>
    </row>
    <row r="104" spans="2:8" ht="15" x14ac:dyDescent="0.25">
      <c r="B104" s="271"/>
      <c r="C104" s="272"/>
      <c r="D104" s="272"/>
      <c r="E104" s="272"/>
      <c r="F104" s="272"/>
      <c r="G104" s="267"/>
      <c r="H104" s="268"/>
    </row>
    <row r="105" spans="2:8" ht="14.25" customHeight="1" x14ac:dyDescent="0.25">
      <c r="B105" s="494" t="s">
        <v>675</v>
      </c>
      <c r="C105" s="522"/>
      <c r="D105" s="522"/>
      <c r="E105" s="522"/>
      <c r="F105" s="522"/>
      <c r="G105" s="490">
        <v>600</v>
      </c>
      <c r="H105" s="491"/>
    </row>
    <row r="106" spans="2:8" ht="14.25" customHeight="1" x14ac:dyDescent="0.2">
      <c r="B106" s="456" t="s">
        <v>753</v>
      </c>
      <c r="C106" s="456"/>
      <c r="D106" s="456"/>
      <c r="E106" s="456"/>
      <c r="F106" s="456"/>
      <c r="G106" s="456"/>
      <c r="H106" s="456"/>
    </row>
    <row r="107" spans="2:8" x14ac:dyDescent="0.2">
      <c r="B107" s="456"/>
      <c r="C107" s="456"/>
      <c r="D107" s="456"/>
      <c r="E107" s="456"/>
      <c r="F107" s="456"/>
      <c r="G107" s="456"/>
      <c r="H107" s="456"/>
    </row>
    <row r="108" spans="2:8" x14ac:dyDescent="0.2">
      <c r="B108" s="456"/>
      <c r="C108" s="456"/>
      <c r="D108" s="456"/>
      <c r="E108" s="456"/>
      <c r="F108" s="456"/>
      <c r="G108" s="456"/>
      <c r="H108" s="456"/>
    </row>
    <row r="109" spans="2:8" x14ac:dyDescent="0.2">
      <c r="B109" s="456"/>
      <c r="C109" s="456"/>
      <c r="D109" s="456"/>
      <c r="E109" s="456"/>
      <c r="F109" s="456"/>
      <c r="G109" s="456"/>
      <c r="H109" s="456"/>
    </row>
    <row r="110" spans="2:8" ht="16.5" customHeight="1" x14ac:dyDescent="0.2">
      <c r="B110" s="456"/>
      <c r="C110" s="456"/>
      <c r="D110" s="456"/>
      <c r="E110" s="456"/>
      <c r="F110" s="456"/>
      <c r="G110" s="456"/>
      <c r="H110" s="456"/>
    </row>
    <row r="111" spans="2:8" ht="18" customHeight="1" x14ac:dyDescent="0.2">
      <c r="B111" s="47"/>
      <c r="C111" s="47"/>
      <c r="E111" s="47"/>
      <c r="F111" s="47"/>
      <c r="G111" s="47"/>
    </row>
    <row r="112" spans="2:8" ht="15" x14ac:dyDescent="0.25">
      <c r="B112" s="511" t="s">
        <v>401</v>
      </c>
      <c r="C112" s="525"/>
      <c r="D112" s="525"/>
      <c r="E112" s="525"/>
      <c r="F112" s="525"/>
      <c r="G112" s="490">
        <v>8400</v>
      </c>
      <c r="H112" s="491"/>
    </row>
    <row r="113" spans="1:9" ht="15.75" customHeight="1" x14ac:dyDescent="0.2">
      <c r="B113" s="440" t="s">
        <v>676</v>
      </c>
      <c r="C113" s="440"/>
      <c r="D113" s="440"/>
      <c r="E113" s="440"/>
      <c r="F113" s="440"/>
      <c r="G113" s="440"/>
      <c r="H113" s="440"/>
    </row>
    <row r="114" spans="1:9" ht="15.75" customHeight="1" x14ac:dyDescent="0.2">
      <c r="B114" s="440"/>
      <c r="C114" s="440"/>
      <c r="D114" s="440"/>
      <c r="E114" s="440"/>
      <c r="F114" s="440"/>
      <c r="G114" s="440"/>
      <c r="H114" s="440"/>
    </row>
    <row r="115" spans="1:9" ht="18" customHeight="1" x14ac:dyDescent="0.2">
      <c r="B115" s="440"/>
      <c r="C115" s="440"/>
      <c r="D115" s="440"/>
      <c r="E115" s="440"/>
      <c r="F115" s="440"/>
      <c r="G115" s="440"/>
      <c r="H115" s="440"/>
    </row>
    <row r="116" spans="1:9" ht="36.75" customHeight="1" x14ac:dyDescent="0.2">
      <c r="B116" s="440"/>
      <c r="C116" s="440"/>
      <c r="D116" s="440"/>
      <c r="E116" s="440"/>
      <c r="F116" s="440"/>
      <c r="G116" s="440"/>
      <c r="H116" s="440"/>
    </row>
    <row r="117" spans="1:9" x14ac:dyDescent="0.2">
      <c r="B117" s="202"/>
      <c r="C117" s="202"/>
      <c r="D117" s="202"/>
      <c r="E117" s="202"/>
      <c r="F117" s="202"/>
      <c r="G117" s="202"/>
      <c r="H117" s="202"/>
    </row>
    <row r="118" spans="1:9" ht="30.75" customHeight="1" thickBot="1" x14ac:dyDescent="0.3">
      <c r="B118" s="429" t="s">
        <v>337</v>
      </c>
      <c r="C118" s="430"/>
      <c r="D118" s="430"/>
      <c r="E118" s="430"/>
      <c r="F118" s="430"/>
      <c r="G118" s="459">
        <f>SUM(G119)</f>
        <v>200</v>
      </c>
      <c r="H118" s="459"/>
      <c r="I118" s="2"/>
    </row>
    <row r="119" spans="1:9" ht="14.25" customHeight="1" thickTop="1" x14ac:dyDescent="0.25">
      <c r="A119" s="47">
        <v>5331</v>
      </c>
      <c r="B119" s="52" t="s">
        <v>170</v>
      </c>
      <c r="G119" s="446">
        <v>200</v>
      </c>
      <c r="H119" s="447"/>
    </row>
    <row r="120" spans="1:9" ht="29.25" customHeight="1" x14ac:dyDescent="0.2">
      <c r="B120" s="451" t="s">
        <v>278</v>
      </c>
      <c r="C120" s="451"/>
      <c r="D120" s="451"/>
      <c r="E120" s="451"/>
      <c r="F120" s="451"/>
      <c r="G120" s="451"/>
      <c r="H120" s="451"/>
    </row>
    <row r="121" spans="1:9" ht="14.25" customHeight="1" x14ac:dyDescent="0.2">
      <c r="B121" s="456" t="s">
        <v>754</v>
      </c>
      <c r="C121" s="456"/>
      <c r="D121" s="456"/>
      <c r="E121" s="456"/>
      <c r="F121" s="456"/>
      <c r="G121" s="456"/>
      <c r="H121" s="456"/>
    </row>
    <row r="122" spans="1:9" x14ac:dyDescent="0.2">
      <c r="B122" s="456"/>
      <c r="C122" s="456"/>
      <c r="D122" s="456"/>
      <c r="E122" s="456"/>
      <c r="F122" s="456"/>
      <c r="G122" s="456"/>
      <c r="H122" s="456"/>
    </row>
    <row r="123" spans="1:9" x14ac:dyDescent="0.2">
      <c r="B123" s="456"/>
      <c r="C123" s="456"/>
      <c r="D123" s="456"/>
      <c r="E123" s="456"/>
      <c r="F123" s="456"/>
      <c r="G123" s="456"/>
      <c r="H123" s="456"/>
    </row>
    <row r="124" spans="1:9" ht="15.75" customHeight="1" x14ac:dyDescent="0.2">
      <c r="B124" s="456"/>
      <c r="C124" s="456"/>
      <c r="D124" s="456"/>
      <c r="E124" s="456"/>
      <c r="F124" s="456"/>
      <c r="G124" s="456"/>
      <c r="H124" s="456"/>
    </row>
    <row r="125" spans="1:9" x14ac:dyDescent="0.2">
      <c r="B125" s="202"/>
      <c r="C125" s="202"/>
      <c r="D125" s="202"/>
      <c r="E125" s="202"/>
      <c r="F125" s="202"/>
      <c r="G125" s="202"/>
      <c r="H125" s="202"/>
    </row>
    <row r="126" spans="1:9" ht="17.25" customHeight="1" thickBot="1" x14ac:dyDescent="0.3">
      <c r="B126" s="55" t="s">
        <v>162</v>
      </c>
      <c r="C126" s="56"/>
      <c r="D126" s="57"/>
      <c r="E126" s="58"/>
      <c r="F126" s="58"/>
      <c r="G126" s="459">
        <f>SUM(G127,G132,G139)</f>
        <v>105</v>
      </c>
      <c r="H126" s="459"/>
      <c r="I126" s="2"/>
    </row>
    <row r="127" spans="1:9" ht="15.75" thickTop="1" x14ac:dyDescent="0.25">
      <c r="A127" s="47">
        <v>5164</v>
      </c>
      <c r="B127" s="52" t="s">
        <v>42</v>
      </c>
      <c r="G127" s="446">
        <v>20</v>
      </c>
      <c r="H127" s="447"/>
    </row>
    <row r="128" spans="1:9" ht="15" x14ac:dyDescent="0.25">
      <c r="B128" s="74" t="s">
        <v>163</v>
      </c>
      <c r="G128" s="67"/>
      <c r="H128" s="68"/>
    </row>
    <row r="129" spans="1:9" x14ac:dyDescent="0.2">
      <c r="B129" s="456" t="s">
        <v>677</v>
      </c>
      <c r="C129" s="456"/>
      <c r="D129" s="456"/>
      <c r="E129" s="456"/>
      <c r="F129" s="456"/>
      <c r="G129" s="456"/>
      <c r="H129" s="456"/>
    </row>
    <row r="130" spans="1:9" x14ac:dyDescent="0.2">
      <c r="B130" s="456"/>
      <c r="C130" s="456"/>
      <c r="D130" s="456"/>
      <c r="E130" s="456"/>
      <c r="F130" s="456"/>
      <c r="G130" s="456"/>
      <c r="H130" s="456"/>
    </row>
    <row r="131" spans="1:9" ht="12.95" customHeight="1" x14ac:dyDescent="0.2">
      <c r="B131" s="47"/>
      <c r="C131" s="47"/>
      <c r="E131" s="47"/>
      <c r="F131" s="47"/>
      <c r="G131" s="47"/>
    </row>
    <row r="132" spans="1:9" ht="15" x14ac:dyDescent="0.25">
      <c r="A132" s="47">
        <v>5169</v>
      </c>
      <c r="B132" s="52" t="s">
        <v>16</v>
      </c>
      <c r="G132" s="446">
        <v>40</v>
      </c>
      <c r="H132" s="447"/>
    </row>
    <row r="133" spans="1:9" ht="15" x14ac:dyDescent="0.25">
      <c r="B133" s="74" t="s">
        <v>164</v>
      </c>
      <c r="G133" s="490"/>
      <c r="H133" s="491"/>
    </row>
    <row r="134" spans="1:9" ht="14.25" customHeight="1" x14ac:dyDescent="0.2">
      <c r="B134" s="456" t="s">
        <v>402</v>
      </c>
      <c r="C134" s="456"/>
      <c r="D134" s="456"/>
      <c r="E134" s="456"/>
      <c r="F134" s="456"/>
      <c r="G134" s="456"/>
      <c r="H134" s="456"/>
    </row>
    <row r="135" spans="1:9" ht="14.25" customHeight="1" x14ac:dyDescent="0.2">
      <c r="B135" s="456"/>
      <c r="C135" s="456"/>
      <c r="D135" s="456"/>
      <c r="E135" s="456"/>
      <c r="F135" s="456"/>
      <c r="G135" s="456"/>
      <c r="H135" s="456"/>
    </row>
    <row r="136" spans="1:9" x14ac:dyDescent="0.2">
      <c r="B136" s="456"/>
      <c r="C136" s="456"/>
      <c r="D136" s="456"/>
      <c r="E136" s="456"/>
      <c r="F136" s="456"/>
      <c r="G136" s="456"/>
      <c r="H136" s="456"/>
    </row>
    <row r="137" spans="1:9" ht="12.95" customHeight="1" x14ac:dyDescent="0.2"/>
    <row r="138" spans="1:9" ht="12.95" customHeight="1" x14ac:dyDescent="0.2"/>
    <row r="139" spans="1:9" ht="15" x14ac:dyDescent="0.25">
      <c r="A139" s="47">
        <v>5175</v>
      </c>
      <c r="B139" s="52" t="s">
        <v>33</v>
      </c>
      <c r="G139" s="446">
        <v>45</v>
      </c>
      <c r="H139" s="447"/>
    </row>
    <row r="140" spans="1:9" ht="15" x14ac:dyDescent="0.25">
      <c r="B140" s="74" t="s">
        <v>163</v>
      </c>
      <c r="G140" s="490"/>
      <c r="H140" s="491"/>
    </row>
    <row r="141" spans="1:9" x14ac:dyDescent="0.2">
      <c r="B141" s="440" t="s">
        <v>678</v>
      </c>
      <c r="C141" s="441"/>
      <c r="D141" s="441"/>
      <c r="E141" s="441"/>
      <c r="F141" s="441"/>
      <c r="G141" s="441"/>
      <c r="H141" s="441"/>
    </row>
    <row r="142" spans="1:9" x14ac:dyDescent="0.2">
      <c r="B142" s="441"/>
      <c r="C142" s="441"/>
      <c r="D142" s="441"/>
      <c r="E142" s="441"/>
      <c r="F142" s="441"/>
      <c r="G142" s="441"/>
      <c r="H142" s="441"/>
    </row>
    <row r="143" spans="1:9" ht="12.95" customHeight="1" x14ac:dyDescent="0.2"/>
    <row r="144" spans="1:9" ht="30.75" customHeight="1" thickBot="1" x14ac:dyDescent="0.3">
      <c r="B144" s="429" t="s">
        <v>338</v>
      </c>
      <c r="C144" s="430"/>
      <c r="D144" s="430"/>
      <c r="E144" s="430"/>
      <c r="F144" s="430"/>
      <c r="G144" s="459">
        <f>SUM(G145)</f>
        <v>150</v>
      </c>
      <c r="H144" s="459"/>
      <c r="I144" s="2"/>
    </row>
    <row r="145" spans="1:8" ht="14.25" customHeight="1" thickTop="1" x14ac:dyDescent="0.25">
      <c r="A145" s="47">
        <v>5331</v>
      </c>
      <c r="B145" s="52" t="s">
        <v>170</v>
      </c>
      <c r="G145" s="446">
        <v>150</v>
      </c>
      <c r="H145" s="447"/>
    </row>
    <row r="146" spans="1:8" ht="14.25" customHeight="1" x14ac:dyDescent="0.25">
      <c r="B146" s="511" t="s">
        <v>434</v>
      </c>
      <c r="C146" s="511"/>
      <c r="D146" s="511"/>
      <c r="E146" s="511"/>
      <c r="F146" s="511"/>
      <c r="G146" s="199"/>
      <c r="H146" s="200"/>
    </row>
    <row r="147" spans="1:8" ht="25.5" customHeight="1" x14ac:dyDescent="0.2">
      <c r="B147" s="440" t="s">
        <v>403</v>
      </c>
      <c r="C147" s="440"/>
      <c r="D147" s="440"/>
      <c r="E147" s="440"/>
      <c r="F147" s="440"/>
      <c r="G147" s="440"/>
      <c r="H147" s="440"/>
    </row>
    <row r="148" spans="1:8" ht="15" customHeight="1" x14ac:dyDescent="0.2">
      <c r="B148" s="439"/>
      <c r="C148" s="439"/>
      <c r="D148" s="439"/>
      <c r="E148" s="439"/>
      <c r="F148" s="439"/>
      <c r="G148" s="439"/>
      <c r="H148" s="439"/>
    </row>
    <row r="149" spans="1:8" x14ac:dyDescent="0.2">
      <c r="B149" s="439"/>
      <c r="C149" s="439"/>
      <c r="D149" s="439"/>
      <c r="E149" s="439"/>
      <c r="F149" s="439"/>
      <c r="G149" s="439"/>
      <c r="H149" s="439"/>
    </row>
  </sheetData>
  <mergeCells count="77">
    <mergeCell ref="B54:H54"/>
    <mergeCell ref="B39:H39"/>
    <mergeCell ref="G41:H41"/>
    <mergeCell ref="B42:H46"/>
    <mergeCell ref="G48:H48"/>
    <mergeCell ref="B50:H51"/>
    <mergeCell ref="B49:F49"/>
    <mergeCell ref="G49:H49"/>
    <mergeCell ref="B121:H124"/>
    <mergeCell ref="B118:F118"/>
    <mergeCell ref="G118:H118"/>
    <mergeCell ref="G119:H119"/>
    <mergeCell ref="G78:H78"/>
    <mergeCell ref="B84:H85"/>
    <mergeCell ref="B93:F93"/>
    <mergeCell ref="G93:H93"/>
    <mergeCell ref="B94:H99"/>
    <mergeCell ref="B101:F101"/>
    <mergeCell ref="G101:H101"/>
    <mergeCell ref="B102:H103"/>
    <mergeCell ref="B106:H110"/>
    <mergeCell ref="B112:F112"/>
    <mergeCell ref="G112:H112"/>
    <mergeCell ref="B113:H116"/>
    <mergeCell ref="G74:H74"/>
    <mergeCell ref="B75:H76"/>
    <mergeCell ref="G70:H70"/>
    <mergeCell ref="B120:H120"/>
    <mergeCell ref="B105:F105"/>
    <mergeCell ref="G105:H105"/>
    <mergeCell ref="G88:H88"/>
    <mergeCell ref="G81:H81"/>
    <mergeCell ref="G89:H89"/>
    <mergeCell ref="B89:F89"/>
    <mergeCell ref="B90:H91"/>
    <mergeCell ref="G82:H82"/>
    <mergeCell ref="B87:F87"/>
    <mergeCell ref="G87:H87"/>
    <mergeCell ref="B72:H72"/>
    <mergeCell ref="G1:H1"/>
    <mergeCell ref="B17:D17"/>
    <mergeCell ref="G28:H28"/>
    <mergeCell ref="G29:H29"/>
    <mergeCell ref="B30:F30"/>
    <mergeCell ref="G30:H30"/>
    <mergeCell ref="G21:H21"/>
    <mergeCell ref="B148:H149"/>
    <mergeCell ref="G126:H126"/>
    <mergeCell ref="G127:H127"/>
    <mergeCell ref="B129:H130"/>
    <mergeCell ref="B141:H142"/>
    <mergeCell ref="G140:H140"/>
    <mergeCell ref="G132:H132"/>
    <mergeCell ref="G133:H133"/>
    <mergeCell ref="B134:H136"/>
    <mergeCell ref="G139:H139"/>
    <mergeCell ref="B146:F146"/>
    <mergeCell ref="B147:H147"/>
    <mergeCell ref="G145:H145"/>
    <mergeCell ref="B144:F144"/>
    <mergeCell ref="G144:H144"/>
    <mergeCell ref="B66:H66"/>
    <mergeCell ref="G71:H71"/>
    <mergeCell ref="G22:H22"/>
    <mergeCell ref="B24:H26"/>
    <mergeCell ref="B23:F23"/>
    <mergeCell ref="B31:H36"/>
    <mergeCell ref="B38:F38"/>
    <mergeCell ref="G38:H38"/>
    <mergeCell ref="G57:H57"/>
    <mergeCell ref="G56:H56"/>
    <mergeCell ref="G61:H61"/>
    <mergeCell ref="G65:H65"/>
    <mergeCell ref="B58:H59"/>
    <mergeCell ref="B62:H63"/>
    <mergeCell ref="B53:F53"/>
    <mergeCell ref="G53:H53"/>
  </mergeCells>
  <pageMargins left="0.70866141732283472" right="0.70866141732283472" top="0.78740157480314965" bottom="0.78740157480314965" header="0.31496062992125984" footer="0.31496062992125984"/>
  <pageSetup paperSize="9" scale="67" firstPageNumber="40" orientation="portrait" useFirstPageNumber="1" r:id="rId1"/>
  <headerFooter>
    <oddFooter>&amp;L&amp;"-,Kurzíva"Zastupitelstvo Olomouckého kraje 16-12-2019
7. - Rozpočet Olomouckého kraje 2020 - návrh rozpočtu
Příloha č. 3a): Výdaje odborů&amp;R&amp;"-,Kurzíva"Strana &amp;P (Celkem 140)</oddFooter>
  </headerFooter>
  <colBreaks count="1" manualBreakCount="1">
    <brk id="12"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17</vt:i4>
      </vt:variant>
    </vt:vector>
  </HeadingPairs>
  <TitlesOfParts>
    <vt:vector size="34" baseType="lpstr">
      <vt:lpstr>celkem</vt:lpstr>
      <vt:lpstr>01</vt:lpstr>
      <vt:lpstr>03</vt:lpstr>
      <vt:lpstr>04</vt:lpstr>
      <vt:lpstr>06</vt:lpstr>
      <vt:lpstr>07</vt:lpstr>
      <vt:lpstr>08</vt:lpstr>
      <vt:lpstr>09</vt:lpstr>
      <vt:lpstr>10</vt:lpstr>
      <vt:lpstr>11</vt:lpstr>
      <vt:lpstr>12</vt:lpstr>
      <vt:lpstr>13</vt:lpstr>
      <vt:lpstr>14</vt:lpstr>
      <vt:lpstr>17</vt:lpstr>
      <vt:lpstr>18</vt:lpstr>
      <vt:lpstr>19</vt:lpstr>
      <vt:lpstr>20</vt:lpstr>
      <vt:lpstr>'01'!Oblast_tisku</vt:lpstr>
      <vt:lpstr>'03'!Oblast_tisku</vt:lpstr>
      <vt:lpstr>'04'!Oblast_tisku</vt:lpstr>
      <vt:lpstr>'06'!Oblast_tisku</vt:lpstr>
      <vt:lpstr>'07'!Oblast_tisku</vt:lpstr>
      <vt:lpstr>'08'!Oblast_tisku</vt:lpstr>
      <vt:lpstr>'09'!Oblast_tisku</vt:lpstr>
      <vt:lpstr>'10'!Oblast_tisku</vt:lpstr>
      <vt:lpstr>'11'!Oblast_tisku</vt:lpstr>
      <vt:lpstr>'12'!Oblast_tisku</vt:lpstr>
      <vt:lpstr>'13'!Oblast_tisku</vt:lpstr>
      <vt:lpstr>'14'!Oblast_tisku</vt:lpstr>
      <vt:lpstr>'17'!Oblast_tisku</vt:lpstr>
      <vt:lpstr>'18'!Oblast_tisku</vt:lpstr>
      <vt:lpstr>'19'!Oblast_tisku</vt:lpstr>
      <vt:lpstr>'20'!Oblast_tisku</vt:lpstr>
      <vt:lpstr>celkem!Oblast_tisku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Balabuch Petr</cp:lastModifiedBy>
  <cp:lastPrinted>2019-11-20T10:34:50Z</cp:lastPrinted>
  <dcterms:created xsi:type="dcterms:W3CDTF">2012-11-27T11:19:48Z</dcterms:created>
  <dcterms:modified xsi:type="dcterms:W3CDTF">2019-11-25T13:18:17Z</dcterms:modified>
</cp:coreProperties>
</file>