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180" windowHeight="8520"/>
  </bookViews>
  <sheets>
    <sheet name="přebytek" sheetId="1" r:id="rId1"/>
  </sheets>
  <definedNames>
    <definedName name="_xlnm.Print_Titles" localSheetId="0">přebytek!$14:$14</definedName>
    <definedName name="_xlnm.Print_Area" localSheetId="0">přebytek!$A$1:$E$178</definedName>
  </definedNames>
  <calcPr calcId="145621"/>
</workbook>
</file>

<file path=xl/calcChain.xml><?xml version="1.0" encoding="utf-8"?>
<calcChain xmlns="http://schemas.openxmlformats.org/spreadsheetml/2006/main">
  <c r="E110" i="1" l="1"/>
  <c r="E67" i="1" l="1"/>
  <c r="D67" i="1"/>
  <c r="D175" i="1" l="1"/>
  <c r="E172" i="1"/>
  <c r="E175" i="1" s="1"/>
  <c r="E117" i="1" l="1"/>
  <c r="D159" i="1" l="1"/>
  <c r="E157" i="1"/>
  <c r="E107" i="1"/>
  <c r="E112" i="1"/>
  <c r="E113" i="1"/>
  <c r="E114" i="1"/>
  <c r="E115" i="1"/>
  <c r="E116" i="1"/>
  <c r="E128" i="1"/>
  <c r="E129" i="1"/>
  <c r="E130" i="1"/>
  <c r="E131" i="1"/>
  <c r="E133" i="1"/>
  <c r="E134" i="1"/>
  <c r="E135" i="1"/>
  <c r="D132" i="1"/>
  <c r="E132" i="1" s="1"/>
  <c r="D127" i="1"/>
  <c r="D125" i="1" l="1"/>
  <c r="E127" i="1"/>
  <c r="D167" i="1"/>
  <c r="E164" i="1"/>
  <c r="E167" i="1" s="1"/>
  <c r="E125" i="1" l="1"/>
  <c r="D111" i="1"/>
  <c r="D110" i="1" s="1"/>
  <c r="D144" i="1" s="1"/>
  <c r="E111" i="1" l="1"/>
  <c r="E144" i="1" s="1"/>
  <c r="E7" i="1"/>
  <c r="E11" i="1" s="1"/>
  <c r="D146" i="1" l="1"/>
  <c r="E156" i="1"/>
  <c r="E159" i="1" s="1"/>
  <c r="D160" i="1"/>
  <c r="E160" i="1" l="1"/>
</calcChain>
</file>

<file path=xl/sharedStrings.xml><?xml version="1.0" encoding="utf-8"?>
<sst xmlns="http://schemas.openxmlformats.org/spreadsheetml/2006/main" count="136" uniqueCount="117">
  <si>
    <t>Návrh na použití:</t>
  </si>
  <si>
    <t>ODSH</t>
  </si>
  <si>
    <t>Odbor</t>
  </si>
  <si>
    <t xml:space="preserve">Zůstatek </t>
  </si>
  <si>
    <t>Celkem  návrh Rady Olomouckého kraje</t>
  </si>
  <si>
    <t xml:space="preserve">Nevyčerpaný rozpočet - nájemné Středomoravská nemocniční, a.s. </t>
  </si>
  <si>
    <t>2. Nevyčerpaný rozpočet - nájemné Středomoravská nemocniční, a.s.</t>
  </si>
  <si>
    <t>Návrh</t>
  </si>
  <si>
    <t>Požadavek</t>
  </si>
  <si>
    <t>OSR</t>
  </si>
  <si>
    <t>OSV</t>
  </si>
  <si>
    <t>Celkem k použití v rozpočtu roku 2011</t>
  </si>
  <si>
    <t>Investiční příspěvek - Letiště Přerov a.s.</t>
  </si>
  <si>
    <t xml:space="preserve">Zajištění činnosti zájmového sdružení OK4EU </t>
  </si>
  <si>
    <t>OKPP</t>
  </si>
  <si>
    <t>Archeologické centrum Olomouc</t>
  </si>
  <si>
    <t xml:space="preserve">Příspěvky na provoz příspěvkových organizací v oblasti sociální </t>
  </si>
  <si>
    <t xml:space="preserve">1. Zůstatek bankovních účtů Olomouckého kraje za rok 2011 a finanční vypořádání </t>
  </si>
  <si>
    <t>Zůstatek bankovních účtů za rok 2011</t>
  </si>
  <si>
    <t>KH</t>
  </si>
  <si>
    <t>Projekt "Identifikace potenciálu zvýšení efektivity v příspěvkových organizací v Olomouckého kraje v sociální oblasti"</t>
  </si>
  <si>
    <t xml:space="preserve">Finanční prostředky na úhradu smlouvy uzavřené s firmou TRIFID CONSULT, a.s.. V rozpočtu roku 2011 byly finanční prostředky rozpočtovány, ale ukončení prací je až v roce 2012. </t>
  </si>
  <si>
    <t>OŽPZ</t>
  </si>
  <si>
    <t>Integrovaný systém nakládání s odpady v Olomouckém kraji</t>
  </si>
  <si>
    <t>Úhrada nákladů na komunikační kampaň k vybudování Integrovaného systému nakládání s odpady v Olomouckém kraji včetně zařízení na energetické využití odpadu v Olomouckém kraji - osvětová, komunikační a informační kampaň</t>
  </si>
  <si>
    <t xml:space="preserve">Navýšení prostředků na podporu výstavby a obnovy vodohospodářské infrastruktury na území Olomouckého kraje </t>
  </si>
  <si>
    <t>Správa silnic Olomouckého kraje - rekonstrukce mostů</t>
  </si>
  <si>
    <t>Finanční vypořádání s Olomouckým krajem - Příloha č. 11</t>
  </si>
  <si>
    <t>Zast</t>
  </si>
  <si>
    <t>Zhotovení stříbrných medailí Olomouckého kraje</t>
  </si>
  <si>
    <t>Vykrytí žádostí složek IZS OK</t>
  </si>
  <si>
    <t>Podpora začínajícím chovatelům včel na území Olomouckého kraje</t>
  </si>
  <si>
    <t>OMP</t>
  </si>
  <si>
    <t>Dokrytí objednávky pro výběr pojišťovacího makléře a současně výběr pojistitele majetku Olomouckého kraje</t>
  </si>
  <si>
    <t xml:space="preserve">Finanční prostředky jsou určeny na pokrytí objednávky pro výběr pojišťovacího makléře a současně výběr pojistitele majetku Olomouckého kraje, vystavené dle "Rámcové smlouvy pro zastupování Olomouckého kraje při výkonu zadavetelských činností". Tato objednávka byla odborem majetkovým a právním vyhotovena v roce 2011, kdy byla kryta rozpočtem, ale fakturována byla v roce 2011 jen částečně. </t>
  </si>
  <si>
    <t>OŠMT</t>
  </si>
  <si>
    <t xml:space="preserve">V rámci schváleného rozpočtu na rok 2012 byla schválena akce "Výměna oken" s celkovými náklady 160 tis.Kč. Na základě současného průzkumu trhu došlo k navýšení částky o 80 tis.Kč. </t>
  </si>
  <si>
    <t>V rámci schváleného rozpočtu na rok 2012 byla schválena akce "Výměna podlahových krytin v učebnách" s celkovými náklady 920 tis.Kč (z rozpočtu Olomouckého kraje 700 tis.Kč a podíl příspěvkové organizace 200 tis.Kč) Na základě zpracovné zadávací dokumentace pro výběrové řízení došlo k navýšení částky o 95 tis.Kč</t>
  </si>
  <si>
    <t xml:space="preserve">Dne 8.3.2012 došlo k protržení pláště na jedné ze dvou nádob ohřívačů TUV pro potřeby domova mládeže. Oba ohřívače TUV jsou značně zastaralé, byly pořízeny před více než 35 lety a vlivem stáří a pod vlivem koroze došlo k protržení pláště jednoho ohřívače. Škola provedla opravu poškozeného pláště, ale opět došlo k protržení pláště. Vzhledem k tomu, že oba ohřívače jsou vyrobeny stejného data, tak je nutné provést výměnu obou současně. Pro chod  domova mládeže je naprosto nezbytné. Náklady na výměnu ohříváků činí 471 600 Kč a jsou nad rámec rozpočtu školy. </t>
  </si>
  <si>
    <t xml:space="preserve">V rámci schváleného rozpočtu na rok 2012 byla schválena akce "Dílny pro praktickou výuku" v celkové částce 8 mil.Kč. Schválená akce neobsahovala náklady potřebné pro přestěhování stávajících dílen z areálu UNEXU do nových prostor. Na základě průzkumu trhu, který provedla škola, dosahují náklady na přestěhování dílen částku 260 tis.Kč, což je nad rámc rozpočtu školy. </t>
  </si>
  <si>
    <t xml:space="preserve">Akce v oblasti školství - dle priorit: </t>
  </si>
  <si>
    <t xml:space="preserve">ROK svým usnesením UR/85/32/2012 ze dne 6.3.2012 projednala informaci o stavu mostů krajských silnic v Olomouckém kraji. </t>
  </si>
  <si>
    <t>a) Most ev.č. 4469A - 1, Bohuňovice, MČ Trusovice (okres Olomouc)</t>
  </si>
  <si>
    <t xml:space="preserve">Místní objekt v intravilánu obce Bohuňovice. Stavební stav a dopravní závada (nedostatečná volná šířka) předurčují most k rekonstrukci - přestavbě. Délka přemostění 7,40 m, šířka 5,40 m, omezená zatížitelnost na 13/24 tun.. Projektované parametry: délka přemostění 7,35 m, šířka mostu 8,50 m, zatížitelnost normová 32/80/196 tun. Stavební stav spodní stavby a nosné konstrukce špatný, mostní svršek omezeně použitelný. Projektová dokumentace je zpracována a stavební povolení je vydáno. </t>
  </si>
  <si>
    <t>12. Přebytek hospodaření Olomouckého kraje za rok 2011</t>
  </si>
  <si>
    <t>Koncepce optimalizace a rozvoje silniční sítě II. a III. třídy Olomouckého kraje</t>
  </si>
  <si>
    <t>Na základě usnesení Rady Olomouckého kraje UR/89/20/2012 ze dne 9.5.2012 uplatňuje odbor dopravy a silničního hospodářství požadavek na finanční prostředky na zpracování Koncepce optimalizace a rozvoje silniční sítě II. a III. třídy Olomouckého kraje</t>
  </si>
  <si>
    <t>Příspěvek městu Jeseník - Řešení havarijního stavu zídky u potoka Kalvodka na ulici Lipovská v Jeseníku (silnice III/45319)</t>
  </si>
  <si>
    <t>Oprava a výstavba cyklostezek v roce 2012</t>
  </si>
  <si>
    <t>Na základě usnesení ROK UR/88/27/2012 ze dne 17.4.2012 a usnesení ZOK UZ/24/19/2012 ze dne 17.4.2012 uplatňuje odbor dopravy a silničního hospodářství požadavek na finanční prostředky, které jsou určené na navýšení schváleného programu Opravy a výstavba cyklostezek v roce 2012.</t>
  </si>
  <si>
    <t>OE</t>
  </si>
  <si>
    <t>Dokrytí rezervy Olomouckého kraje</t>
  </si>
  <si>
    <t>a) navýšení mzdových prostředků včetně odvodů pro Zdravotnickou záchrannou službu Olomouckého kraje na základě "Memoranda o úpravě platů"</t>
  </si>
  <si>
    <t>b) poskytnutí bezúročné půjčky obci Brodek u Konice a obci Bousín</t>
  </si>
  <si>
    <t>(jedná se o nevyčerpané rozpočtované výdaje v roce 2011)</t>
  </si>
  <si>
    <t>Celkem k použití v roce 2012</t>
  </si>
  <si>
    <t>e) podpora projektu Českého olympijského výboru "Žijeme Londýnem"</t>
  </si>
  <si>
    <t>f) investiční akce "Úpravy na budově Krajského úřadu Olomouckého kraje"</t>
  </si>
  <si>
    <t xml:space="preserve">Příspěvky do 30 tis.Kč </t>
  </si>
  <si>
    <t>Významné projekty</t>
  </si>
  <si>
    <t>3. Fond na podporu výstavby a obnovy vodohospodářské infrastruktury na území Olomouckého kraje</t>
  </si>
  <si>
    <t xml:space="preserve">Vratky v rámci finančního vypořádání </t>
  </si>
  <si>
    <t>(jedná se o vratky zaslané v roce 2012)</t>
  </si>
  <si>
    <t xml:space="preserve">Vratky do Fondu na podporu výstavby a obnovy vodohospodářské infrastruktury na území Olomouckého kraje </t>
  </si>
  <si>
    <t>a) Střední odborná škola lesnická a strojírenská Šternberk</t>
  </si>
  <si>
    <t>b) Střední odborná škola Litovel, Komenského 677</t>
  </si>
  <si>
    <t>c) Gymnázium Olomouc  - Hejčín, Tomkova 45</t>
  </si>
  <si>
    <t>d) Hotelová škola Vincenze Priessnitze Jeseník, Dukelská 680</t>
  </si>
  <si>
    <t>e) Střední odborná škola Šumperk, Zemědělská 3</t>
  </si>
  <si>
    <t>OIEP</t>
  </si>
  <si>
    <t>Investiční akce Olomouckého kraje přecházející z roku 2011 - celkem</t>
  </si>
  <si>
    <t xml:space="preserve">a) akce hrazené z rozpočtu Olomouckého kraje </t>
  </si>
  <si>
    <t xml:space="preserve"> - II/444 Uničov - Šternberk</t>
  </si>
  <si>
    <t>b) akce hrazené z úvěrového rámce EIB - podíl hrazený z rozpočtu Olomouckého kraje - DPH</t>
  </si>
  <si>
    <t xml:space="preserve"> </t>
  </si>
  <si>
    <t xml:space="preserve"> - II/570 Hněvotín - rekonstrukce silnice </t>
  </si>
  <si>
    <t xml:space="preserve"> - III/4429 Šternberk, Hvězdné údolí, I. Etapa</t>
  </si>
  <si>
    <t xml:space="preserve"> - III/44311 Dolany - průtah II. Etapa</t>
  </si>
  <si>
    <t xml:space="preserve"> - Gymnázium Olomouc, Čajkovského 9 - výstavba tělocvičny a sportovní víceúčelové hřiště</t>
  </si>
  <si>
    <t xml:space="preserve"> - Vzdělávací centrum pro slabozraké Olomouc - Hejčín </t>
  </si>
  <si>
    <t xml:space="preserve">a) </t>
  </si>
  <si>
    <t>SMN - a.s. - o.z. Nemocnice Prostějov - rekonstrukce oddělení ORL</t>
  </si>
  <si>
    <t>b)</t>
  </si>
  <si>
    <t>SMN - a.s. - o.z. Nemocnice Přerov - stavební úpravy přípravny radiofarmak na oddělení ONM</t>
  </si>
  <si>
    <t xml:space="preserve">Celkem </t>
  </si>
  <si>
    <t xml:space="preserve">g) příspěvy do 30 tis.Kč </t>
  </si>
  <si>
    <t>Vratky z úvěrového rámce u Komerční banky</t>
  </si>
  <si>
    <t>4. Úvěrový rámec u Komerční banky</t>
  </si>
  <si>
    <t>Vodovody a kanalizace Prostějov, a.s.</t>
  </si>
  <si>
    <t xml:space="preserve">Jedná se o dotaci na výstavbu akcí Prostějvo zlepšení infrastruktury kanalizace 1. část a Prostějov zlepšení infrastruktury kanalizace 2. část. První akce je dokončena u zavřena. U druhé akce byla dotace rozdělena, v důsledku posunu realizace, do dvou let. V roce 2011 obdrželi dotaci ve výši 5 766 tis.Kč. Dotace je vázána na poskytnutí dotace z MZe, které má v dotačních podmínkách spoluúčast kraje. </t>
  </si>
  <si>
    <t xml:space="preserve">Jedná se o příspěvek na provoz, v návrh rozpočtu na rok 2012 bylo požadováno 4 500 tis.Kč. V rozpočtu na rok 2012 je schválena částka 
2 500 tis.Kč, požadovaná částka byla upřesněna odborem strategického rozvoje kraje. </t>
  </si>
  <si>
    <t>Dokrytí investičního příspěvku na nákup detektorů kovu, v návrhu rozpočtu na rok 2012 byl požadován příspěvek ve výši 1 000 tis.Kč, schválená výše příspěvku je 300 tis.Kč</t>
  </si>
  <si>
    <t>Dokrytí příspěvku na provoz na rok 2012. V návrhu rozpočtu na rok 2012 byla požadována částka ve výši 206 032 tis.Kč, schválená výše příspěvků je ve výši 184 254 tis.Kč</t>
  </si>
  <si>
    <t xml:space="preserve">Cílem podpory včelařů na území Olomouckého kraje je podpořit zájem začínajících včelařů na území Olomouckého kraje, zvýšení počtu včelstev a zkvalitnění chovu, společně se zlepšením opylovací služby včelstev na kulturních či planě rozstoucích rostlinách a v neposlední řadě "omlazení" členské základny Českého svazu včelařů, občanského sdružení. Na schůzi ROK konané dne 3.4.2012 bylo při schvalování dotací pro začínajícíc včelaře uvedeno, na zbytek žádostí, které které nebylo možné vykrýt ze schváleného finančního objemu, budou vyčleněny prostředky z přebytku hospodaření za rok 2011. Tato informace byla následně uvedeny v mediích i na webových stánkách Olomouckého kraje. Schválený rozpočet pro rok 2012 je ve výši 400 tis.Kč. </t>
  </si>
  <si>
    <t>Výše schváleného rozpočtu na rok 2012 je ve výši 10 800 tis.Kč</t>
  </si>
  <si>
    <t xml:space="preserve">Výše schváleného rozpočtu na rok 2012 je ve výši 26 000 tis.Kč. </t>
  </si>
  <si>
    <t>f) Střední odborná škola a Střední odborné učiliště Uničov, Moravské nám. 681</t>
  </si>
  <si>
    <t>Příspěvky Jednotkám sborů dobrovolných hasičů</t>
  </si>
  <si>
    <t>V rámci schváleného rozpočtu na rok 2012 byla schválena akce "Topení a regulace topení" s celkovými náklady 450 tis.Kč (z rozpočtu Olomouckého kraje 300 tis.Kč a podíl příspěvkové organizace 150 tis.Kč) Na základě zpracovné projektové dokumentace došlo k navýšení částky o 95 tis.Kč</t>
  </si>
  <si>
    <t xml:space="preserve">V návrhu rozpočtu na rok 2012 bylo požadováno 10 000 tis.Kč, v rozpočtu na rok 2012 je schválen příspěvek ve výši 5 000 tis.Kč. </t>
  </si>
  <si>
    <t xml:space="preserve">Dokrytí příspěvku na provoz a příspěvku na provoz - odpisy pro rok 2012. V návrhu rozpočtu na rok 2012 byla požadována částka ve výši 15 118 tis.Kč, ve schválené rozpočtu na rok 2012 je schválen příspěvek ve výši 6 000 tis.Kč. Požadovaná částka byla upřesněna odborem dopravy a silničního hospodářství. </t>
  </si>
  <si>
    <t xml:space="preserve">Rezerva na krizové řízení </t>
  </si>
  <si>
    <t>Rezerva na krizové řízení - nákup nosiče kontejnerů s hyhraulickým jeřábem</t>
  </si>
  <si>
    <t xml:space="preserve">c) obnova vozového parku </t>
  </si>
  <si>
    <t xml:space="preserve">Důvodem žádosti jsou nevyhovující komponenty pro bezpečný provoz výtahu na domově mládeže, dle inspekční zprávy č. 05.692.728 - úroveň rizika vysoká. Náklady na odstranění bezpečnostních rizik jsou ve výši 240 tis.Kč. </t>
  </si>
  <si>
    <t>Koordinátor integrovaného dopravního systému Olomouckého kraje</t>
  </si>
  <si>
    <t>Projekt "Značení kulturních a turistických cílů v Olomouckém kraji - 
III. etapa"</t>
  </si>
  <si>
    <t>Navýšení prostředků na podporu výstavby a obnovy vodohospodářské infrastruktury na území Olomouckého kraje dle usnesení Zastupitelstva Olomouckého kraje ze dne 27.4.2012 (UZ/24/34/2012). V posledních letech dochází k velkým rozdílům mezi výší požadované podpory a výší disponibilních prostředků Fondu. Pravidla pro poskytování dotací z Fondu umožňují  spolufinancování akcí, které byly podpořeny ze SFŽP, státního rozpočtu, programu Ministerstva zemědělství, Programu rozvoje venkova, OPŽP nebo jiných finančních zdrojů. Vzhledem k nepoměru mezi požadavky a možnostmi již v roce 2011 nebyly akce, které obdržely podporu z jiného dotačního titulu z Fondu podpořeny. Poskytované dotace se pohybují ve výši desítek až stovek milionů korun, bez kterých by obce akce nebyly schopny realizovat. Vzhledem ke končícímu projektovému období 2007-2013 je toto zřejmě poslední možnost pro obce zamýšelené akce realizovat. Schválený rozpočet  pro rok 2012 Fondu na podporu výstavby a obnovy vodohospodářské infrastruktury na území Olomouckého kraje je ve výši 40 000 tis.Kč. Součástí závěrečného účtu je zapojení zůstatku na bankovním účtu k 31.12.2012 ve výši 25 196 737,46 Kč - Příloha č. 7.</t>
  </si>
  <si>
    <t>d) úhrada nájemného za pronájem areálu Střední školy, Olomouc - Svatý  Kopeček</t>
  </si>
  <si>
    <t xml:space="preserve">Navýšení rezervy krizového řízení na částečnou úhradu nákladů cvičení složek IZS v roce 2012. </t>
  </si>
  <si>
    <t>Jedná se o III. etapu značení kulturních a turistických cílů, která bude řešit vyznačení nových cílů, doznačení stávajících cílů i instalaci uvítacích tabulí do Olomouckého kraje a jeho turistických regonů - Jeseníky a Střední Morava. Podmínkou u III. etapy je 50% spoluúčast značených cílů (materiál bude předložen v ROK 19. 6.)</t>
  </si>
  <si>
    <t xml:space="preserve">Finanční prostředky budou použity na dovybavení JSDH obcí OK hasičskou technikou. </t>
  </si>
  <si>
    <t xml:space="preserve">Navýšení rezervy krizového řízení z důvodu uhrazení nosiče kontejnerů kategorie M 4x2 s hydraulickým jeřábem.V roce 2011 Rada Olomouckého kraje schválila svým usnesením ze dne 30.11.2011 výběr nejvhodnějšího dodavatele. Na základě smluvních podmínek, byl kontejner dodán v roce 2012 a následně předán Hasičskému záchrannému sboru Olomouckého kraje (darovací smlouva). </t>
  </si>
  <si>
    <t xml:space="preserve">Finanční prostředky na zhotovení stříbrné medaile hejtmana Olomouckého kraje, která bude předána členům ZOK jako poděkování za jejich práci v krajské samosprávě ve volebním období 2008-2012 a dále bude využívána i v dalších volebních obdobích pro ocenění mimořádných činů. Celkem bude vyrobeno 100 ks. </t>
  </si>
  <si>
    <t xml:space="preserve">Požadovaná částka bude sloužit k vykrytí vybraných žádostí složek IZS Olomouckého kraje na základě jejich požadavků. </t>
  </si>
  <si>
    <t>Nerozdělená rezerva</t>
  </si>
  <si>
    <t xml:space="preserve">Jedná se o požadavek města Jeseník na Řešení havarijního stavu zídky u potoka Kalvodka na ulici Lipovská v Jeseníku (silnice III/45319). V roce 2012 je v plánu rekonstrukce povrchu komunikace Hanušovice - Ramzová, kterou bude realizovat SSOK. Zídka u otoka Kalvodka, který vede těsně vedle komunikace. Příspěvek se bude poskytovat i z důvodu, že hrozí reálné nebezpečí havárie tělesa krajské silnice.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</si>
</sst>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č&quot;;[Red]\-#,##0.00\ &quot;Kč&quot;"/>
    <numFmt numFmtId="164" formatCode="#,##0.00\ &quot;Kč&quot;"/>
  </numFmts>
  <fonts count="25" x14ac:knownFonts="1">
    <font>
      <sz val="10"/>
      <name val="Arial"/>
      <charset val="238"/>
    </font>
    <font>
      <sz val="10"/>
      <name val="Arial"/>
      <family val="2"/>
      <charset val="238"/>
    </font>
    <font>
      <sz val="8"/>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b/>
      <u val="double"/>
      <sz val="13"/>
      <name val="Arial"/>
      <family val="2"/>
      <charset val="238"/>
    </font>
    <font>
      <sz val="12"/>
      <name val="Arial"/>
      <family val="2"/>
      <charset val="238"/>
    </font>
    <font>
      <b/>
      <i/>
      <u/>
      <sz val="12"/>
      <name val="Arial"/>
      <family val="2"/>
      <charset val="238"/>
    </font>
    <font>
      <sz val="11"/>
      <name val="Arial"/>
      <family val="2"/>
      <charset val="238"/>
    </font>
    <font>
      <b/>
      <i/>
      <sz val="12"/>
      <name val="Arial"/>
      <family val="2"/>
      <charset val="238"/>
    </font>
    <font>
      <i/>
      <sz val="12"/>
      <name val="Arial"/>
      <family val="2"/>
      <charset val="238"/>
    </font>
    <font>
      <sz val="13"/>
      <name val="Arial"/>
      <family val="2"/>
      <charset val="238"/>
    </font>
    <font>
      <b/>
      <sz val="11"/>
      <name val="Arial"/>
      <family val="2"/>
      <charset val="238"/>
    </font>
    <font>
      <b/>
      <i/>
      <sz val="10"/>
      <name val="Arial"/>
      <family val="2"/>
      <charset val="238"/>
    </font>
    <font>
      <b/>
      <u val="double"/>
      <sz val="10"/>
      <name val="Arial"/>
      <family val="2"/>
      <charset val="238"/>
    </font>
    <font>
      <sz val="10"/>
      <name val="Arial"/>
      <family val="2"/>
      <charset val="238"/>
    </font>
    <font>
      <b/>
      <sz val="10"/>
      <name val="Arial"/>
      <family val="2"/>
      <charset val="238"/>
    </font>
    <font>
      <sz val="10"/>
      <name val="Arial"/>
      <family val="2"/>
      <charset val="238"/>
    </font>
    <font>
      <i/>
      <sz val="10"/>
      <name val="Arial"/>
      <family val="2"/>
      <charset val="238"/>
    </font>
    <font>
      <b/>
      <sz val="14"/>
      <name val="Arial"/>
      <family val="2"/>
      <charset val="238"/>
    </font>
    <font>
      <b/>
      <u val="double"/>
      <sz val="12"/>
      <name val="Arial"/>
      <family val="2"/>
      <charset val="238"/>
    </font>
    <font>
      <b/>
      <sz val="12"/>
      <color indexed="9"/>
      <name val="Arial"/>
      <family val="2"/>
      <charset val="238"/>
    </font>
    <font>
      <b/>
      <sz val="12"/>
      <color rgb="FFFF0000"/>
      <name val="Arial"/>
      <family val="2"/>
      <charset val="238"/>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right/>
      <top/>
      <bottom style="double">
        <color indexed="64"/>
      </bottom>
      <diagonal/>
    </border>
    <border>
      <left/>
      <right/>
      <top style="thin">
        <color indexed="64"/>
      </top>
      <bottom style="double">
        <color indexed="64"/>
      </bottom>
      <diagonal/>
    </border>
  </borders>
  <cellStyleXfs count="1">
    <xf numFmtId="0" fontId="0" fillId="0" borderId="0"/>
  </cellStyleXfs>
  <cellXfs count="104">
    <xf numFmtId="0" fontId="0" fillId="0" borderId="0" xfId="0"/>
    <xf numFmtId="0" fontId="4" fillId="0" borderId="0" xfId="0" applyFont="1"/>
    <xf numFmtId="0" fontId="4" fillId="2" borderId="1" xfId="0" applyFont="1" applyFill="1" applyBorder="1"/>
    <xf numFmtId="0" fontId="0" fillId="2" borderId="2" xfId="0" applyFill="1" applyBorder="1"/>
    <xf numFmtId="0" fontId="4" fillId="0" borderId="0" xfId="0" applyFont="1" applyFill="1"/>
    <xf numFmtId="0" fontId="0" fillId="0" borderId="0" xfId="0" applyFill="1"/>
    <xf numFmtId="0" fontId="5" fillId="0" borderId="0" xfId="0" applyFont="1" applyFill="1" applyAlignment="1">
      <alignment vertical="center"/>
    </xf>
    <xf numFmtId="0" fontId="0" fillId="0" borderId="0" xfId="0" applyFill="1" applyAlignment="1">
      <alignment vertical="center"/>
    </xf>
    <xf numFmtId="0" fontId="7" fillId="0" borderId="0" xfId="0" applyFont="1" applyFill="1"/>
    <xf numFmtId="0" fontId="13" fillId="0" borderId="0" xfId="0" applyFont="1" applyFill="1"/>
    <xf numFmtId="0" fontId="10" fillId="0" borderId="0" xfId="0" applyFont="1" applyAlignment="1">
      <alignment horizontal="center"/>
    </xf>
    <xf numFmtId="0" fontId="14" fillId="0" borderId="0" xfId="0" applyFont="1" applyFill="1" applyAlignment="1">
      <alignment horizontal="center" vertical="center"/>
    </xf>
    <xf numFmtId="0" fontId="10" fillId="0" borderId="0" xfId="0" applyFont="1" applyFill="1" applyAlignment="1">
      <alignment vertical="center"/>
    </xf>
    <xf numFmtId="0" fontId="10" fillId="0" borderId="0" xfId="0" applyFont="1"/>
    <xf numFmtId="0" fontId="10" fillId="0" borderId="0" xfId="0" applyFont="1" applyFill="1"/>
    <xf numFmtId="0" fontId="18" fillId="0" borderId="0" xfId="0" applyFont="1"/>
    <xf numFmtId="0" fontId="18" fillId="0" borderId="0" xfId="0" applyFont="1" applyFill="1"/>
    <xf numFmtId="0" fontId="19" fillId="2" borderId="2" xfId="0" applyFont="1" applyFill="1" applyBorder="1"/>
    <xf numFmtId="0" fontId="19" fillId="0" borderId="0" xfId="0" applyFont="1"/>
    <xf numFmtId="0" fontId="18" fillId="0" borderId="0" xfId="0" applyFont="1" applyFill="1" applyAlignment="1">
      <alignment vertical="center"/>
    </xf>
    <xf numFmtId="0" fontId="20" fillId="0" borderId="0" xfId="0" applyFont="1" applyFill="1" applyAlignment="1">
      <alignment horizontal="center" vertical="center"/>
    </xf>
    <xf numFmtId="0" fontId="18" fillId="2" borderId="1" xfId="0" applyFont="1" applyFill="1" applyBorder="1"/>
    <xf numFmtId="164" fontId="19" fillId="0" borderId="0" xfId="0" applyNumberFormat="1" applyFont="1" applyFill="1" applyAlignment="1">
      <alignment shrinkToFit="1"/>
    </xf>
    <xf numFmtId="164" fontId="13" fillId="0" borderId="0" xfId="0" applyNumberFormat="1" applyFont="1" applyFill="1"/>
    <xf numFmtId="0" fontId="11" fillId="0" borderId="0" xfId="0" applyFont="1" applyFill="1" applyAlignment="1">
      <alignment horizontal="justify" vertical="center" wrapText="1"/>
    </xf>
    <xf numFmtId="164" fontId="4" fillId="0" borderId="0" xfId="0" applyNumberFormat="1" applyFont="1" applyFill="1" applyAlignment="1">
      <alignment horizontal="center" shrinkToFit="1"/>
    </xf>
    <xf numFmtId="164" fontId="4" fillId="2" borderId="2" xfId="0" applyNumberFormat="1" applyFont="1" applyFill="1" applyBorder="1" applyAlignment="1">
      <alignment horizontal="center" shrinkToFit="1"/>
    </xf>
    <xf numFmtId="0" fontId="4" fillId="0" borderId="0" xfId="0" applyFont="1" applyFill="1" applyAlignment="1">
      <alignment horizontal="justify" vertical="center" wrapText="1"/>
    </xf>
    <xf numFmtId="0" fontId="20" fillId="3" borderId="0" xfId="0" applyFont="1" applyFill="1" applyAlignment="1">
      <alignment horizontal="center" vertical="center"/>
    </xf>
    <xf numFmtId="0" fontId="12" fillId="0" borderId="0" xfId="0" applyFont="1" applyFill="1" applyAlignment="1">
      <alignment horizontal="justify" vertical="center" wrapText="1"/>
    </xf>
    <xf numFmtId="0" fontId="4" fillId="2" borderId="2" xfId="0" applyFont="1" applyFill="1" applyBorder="1"/>
    <xf numFmtId="0" fontId="3" fillId="0" borderId="0" xfId="0" applyFont="1" applyFill="1" applyAlignment="1">
      <alignment horizontal="justify" vertical="center" wrapText="1"/>
    </xf>
    <xf numFmtId="0" fontId="3" fillId="3" borderId="0" xfId="0" applyFont="1" applyFill="1" applyAlignment="1">
      <alignment horizontal="justify" vertical="center" wrapText="1"/>
    </xf>
    <xf numFmtId="0" fontId="4" fillId="3" borderId="0" xfId="0" applyFont="1" applyFill="1" applyAlignment="1">
      <alignment vertical="center" wrapText="1"/>
    </xf>
    <xf numFmtId="0" fontId="21" fillId="4" borderId="0" xfId="0" applyFont="1" applyFill="1" applyAlignment="1"/>
    <xf numFmtId="0" fontId="1" fillId="4" borderId="0" xfId="0" applyFont="1" applyFill="1"/>
    <xf numFmtId="0" fontId="0" fillId="4" borderId="0" xfId="0" applyFill="1"/>
    <xf numFmtId="0" fontId="10" fillId="4" borderId="0" xfId="0" applyFont="1" applyFill="1" applyAlignment="1"/>
    <xf numFmtId="0" fontId="7" fillId="4" borderId="0" xfId="0" applyFont="1" applyFill="1" applyAlignment="1"/>
    <xf numFmtId="0" fontId="16" fillId="4" borderId="0" xfId="0" applyFont="1" applyFill="1"/>
    <xf numFmtId="0" fontId="7" fillId="4" borderId="0" xfId="0" applyFont="1" applyFill="1"/>
    <xf numFmtId="0" fontId="17" fillId="4" borderId="0" xfId="0" applyFont="1" applyFill="1"/>
    <xf numFmtId="0" fontId="6" fillId="4" borderId="0" xfId="0" applyFont="1" applyFill="1"/>
    <xf numFmtId="0" fontId="4" fillId="4" borderId="2" xfId="0" applyFont="1" applyFill="1" applyBorder="1" applyAlignment="1"/>
    <xf numFmtId="0" fontId="18" fillId="4" borderId="2" xfId="0" applyFont="1" applyFill="1" applyBorder="1"/>
    <xf numFmtId="0" fontId="5" fillId="4" borderId="2" xfId="0" applyFont="1" applyFill="1" applyBorder="1"/>
    <xf numFmtId="164" fontId="4" fillId="4" borderId="2" xfId="0" applyNumberFormat="1" applyFont="1" applyFill="1" applyBorder="1" applyAlignment="1">
      <alignment horizontal="right" shrinkToFit="1"/>
    </xf>
    <xf numFmtId="0" fontId="5" fillId="4" borderId="0" xfId="0" applyFont="1" applyFill="1"/>
    <xf numFmtId="164" fontId="4" fillId="4" borderId="0" xfId="0" applyNumberFormat="1" applyFont="1" applyFill="1" applyBorder="1" applyAlignment="1">
      <alignment horizontal="right" shrinkToFit="1"/>
    </xf>
    <xf numFmtId="0" fontId="14" fillId="4" borderId="2" xfId="0" applyFont="1" applyFill="1" applyBorder="1"/>
    <xf numFmtId="0" fontId="19" fillId="4" borderId="2" xfId="0" applyFont="1" applyFill="1" applyBorder="1"/>
    <xf numFmtId="0" fontId="0" fillId="4" borderId="2" xfId="0" applyFill="1" applyBorder="1"/>
    <xf numFmtId="164" fontId="4" fillId="4" borderId="2" xfId="0" applyNumberFormat="1" applyFont="1" applyFill="1" applyBorder="1" applyAlignment="1">
      <alignment horizontal="center" shrinkToFit="1"/>
    </xf>
    <xf numFmtId="0" fontId="10" fillId="4" borderId="0" xfId="0" applyFont="1" applyFill="1" applyAlignment="1">
      <alignment horizontal="center"/>
    </xf>
    <xf numFmtId="0" fontId="19" fillId="4" borderId="0" xfId="0" applyFont="1" applyFill="1"/>
    <xf numFmtId="0" fontId="9" fillId="4" borderId="0" xfId="0" applyFont="1" applyFill="1"/>
    <xf numFmtId="0" fontId="8" fillId="4" borderId="0" xfId="0" applyFont="1" applyFill="1"/>
    <xf numFmtId="0" fontId="14" fillId="4" borderId="0" xfId="0" applyFont="1" applyFill="1" applyAlignment="1">
      <alignment horizontal="center"/>
    </xf>
    <xf numFmtId="0" fontId="4" fillId="4" borderId="0" xfId="0" applyFont="1" applyFill="1"/>
    <xf numFmtId="0" fontId="3" fillId="4" borderId="0" xfId="0" applyFont="1" applyFill="1"/>
    <xf numFmtId="0" fontId="14" fillId="4" borderId="0" xfId="0" applyFont="1" applyFill="1" applyAlignment="1">
      <alignment horizontal="center" vertical="center"/>
    </xf>
    <xf numFmtId="0" fontId="5" fillId="4" borderId="0" xfId="0" applyFont="1" applyFill="1" applyAlignment="1">
      <alignment vertical="center"/>
    </xf>
    <xf numFmtId="0" fontId="4" fillId="4" borderId="0" xfId="0" applyFont="1" applyFill="1" applyAlignment="1">
      <alignment horizontal="justify" vertical="center" wrapText="1"/>
    </xf>
    <xf numFmtId="0" fontId="3" fillId="4" borderId="0" xfId="0" applyNumberFormat="1" applyFont="1" applyFill="1" applyAlignment="1">
      <alignment horizontal="justify" wrapText="1"/>
    </xf>
    <xf numFmtId="0" fontId="3" fillId="4" borderId="0" xfId="0" applyFont="1" applyFill="1" applyAlignment="1"/>
    <xf numFmtId="0" fontId="14" fillId="4" borderId="0" xfId="0" applyFont="1" applyFill="1" applyBorder="1"/>
    <xf numFmtId="0" fontId="19" fillId="4" borderId="0" xfId="0" applyFont="1" applyFill="1" applyBorder="1"/>
    <xf numFmtId="0" fontId="0" fillId="4" borderId="0" xfId="0" applyFill="1" applyBorder="1"/>
    <xf numFmtId="164" fontId="4" fillId="4" borderId="0" xfId="0" applyNumberFormat="1" applyFont="1" applyFill="1" applyBorder="1" applyAlignment="1">
      <alignment horizontal="center" shrinkToFit="1"/>
    </xf>
    <xf numFmtId="164" fontId="4" fillId="4" borderId="0" xfId="0" applyNumberFormat="1" applyFont="1" applyFill="1"/>
    <xf numFmtId="164" fontId="22" fillId="4" borderId="0" xfId="0" applyNumberFormat="1" applyFont="1" applyFill="1"/>
    <xf numFmtId="164" fontId="3" fillId="4" borderId="0" xfId="0" applyNumberFormat="1" applyFont="1" applyFill="1" applyAlignment="1">
      <alignment horizontal="right" shrinkToFit="1"/>
    </xf>
    <xf numFmtId="8" fontId="3" fillId="4" borderId="0" xfId="0" applyNumberFormat="1" applyFont="1" applyFill="1"/>
    <xf numFmtId="164" fontId="3" fillId="4" borderId="0" xfId="0" applyNumberFormat="1" applyFont="1" applyFill="1" applyBorder="1" applyAlignment="1">
      <alignment horizontal="right" shrinkToFit="1"/>
    </xf>
    <xf numFmtId="4" fontId="3" fillId="4" borderId="0" xfId="0" applyNumberFormat="1" applyFont="1" applyFill="1"/>
    <xf numFmtId="164" fontId="9" fillId="4" borderId="0" xfId="0" applyNumberFormat="1" applyFont="1" applyFill="1" applyAlignment="1">
      <alignment horizontal="center" vertical="center" wrapText="1"/>
    </xf>
    <xf numFmtId="164" fontId="4" fillId="4" borderId="0" xfId="0" applyNumberFormat="1" applyFont="1" applyFill="1" applyAlignment="1"/>
    <xf numFmtId="164" fontId="4" fillId="0" borderId="0" xfId="0" applyNumberFormat="1" applyFont="1" applyFill="1" applyAlignment="1"/>
    <xf numFmtId="164" fontId="12" fillId="0" borderId="0" xfId="0" applyNumberFormat="1" applyFont="1" applyFill="1" applyAlignment="1">
      <alignment vertical="center"/>
    </xf>
    <xf numFmtId="164" fontId="12" fillId="0" borderId="0" xfId="0" applyNumberFormat="1" applyFont="1" applyFill="1" applyAlignment="1"/>
    <xf numFmtId="164" fontId="3" fillId="0" borderId="0" xfId="0" applyNumberFormat="1" applyFont="1" applyFill="1" applyAlignment="1"/>
    <xf numFmtId="0" fontId="4" fillId="0" borderId="0" xfId="0" applyFont="1" applyFill="1" applyAlignment="1">
      <alignment vertical="center"/>
    </xf>
    <xf numFmtId="164" fontId="11" fillId="0" borderId="0" xfId="0" applyNumberFormat="1" applyFont="1" applyFill="1" applyAlignment="1"/>
    <xf numFmtId="164" fontId="4" fillId="2" borderId="1" xfId="0" applyNumberFormat="1" applyFont="1" applyFill="1" applyBorder="1" applyAlignment="1">
      <alignment horizontal="center"/>
    </xf>
    <xf numFmtId="164" fontId="4" fillId="0" borderId="0" xfId="0" applyNumberFormat="1" applyFont="1"/>
    <xf numFmtId="164" fontId="23" fillId="0" borderId="0" xfId="0" applyNumberFormat="1" applyFont="1"/>
    <xf numFmtId="164" fontId="3" fillId="0" borderId="0" xfId="0" applyNumberFormat="1" applyFont="1" applyFill="1"/>
    <xf numFmtId="164" fontId="12" fillId="4" borderId="0" xfId="0" applyNumberFormat="1" applyFont="1" applyFill="1" applyAlignment="1"/>
    <xf numFmtId="164" fontId="11" fillId="4" borderId="0" xfId="0" applyNumberFormat="1" applyFont="1" applyFill="1" applyAlignment="1"/>
    <xf numFmtId="0" fontId="12" fillId="4" borderId="0" xfId="0" applyFont="1" applyFill="1"/>
    <xf numFmtId="164" fontId="12" fillId="4" borderId="0" xfId="0" applyNumberFormat="1" applyFont="1" applyFill="1" applyAlignment="1">
      <alignment horizontal="right" vertical="center" wrapText="1"/>
    </xf>
    <xf numFmtId="0" fontId="15" fillId="4" borderId="0" xfId="0" applyFont="1" applyFill="1" applyAlignment="1">
      <alignment horizontal="center"/>
    </xf>
    <xf numFmtId="0" fontId="3" fillId="4" borderId="0" xfId="0" applyFont="1" applyFill="1" applyAlignment="1">
      <alignment horizontal="justify" vertical="center" wrapText="1"/>
    </xf>
    <xf numFmtId="0" fontId="3" fillId="0" borderId="0" xfId="0" applyFont="1" applyFill="1" applyAlignment="1">
      <alignment horizontal="justify" wrapText="1"/>
    </xf>
    <xf numFmtId="164" fontId="24" fillId="0" borderId="0" xfId="0" applyNumberFormat="1" applyFont="1"/>
    <xf numFmtId="0" fontId="4" fillId="4" borderId="0" xfId="0" applyFont="1" applyFill="1" applyBorder="1"/>
    <xf numFmtId="164" fontId="4" fillId="4" borderId="0" xfId="0" applyNumberFormat="1" applyFont="1" applyFill="1" applyBorder="1"/>
    <xf numFmtId="0" fontId="14" fillId="0" borderId="0" xfId="0" applyFont="1" applyFill="1" applyAlignment="1">
      <alignment horizontal="center"/>
    </xf>
    <xf numFmtId="0" fontId="5" fillId="0" borderId="0" xfId="0" applyFont="1" applyFill="1" applyAlignment="1"/>
    <xf numFmtId="0" fontId="4" fillId="0" borderId="0" xfId="0" applyFont="1" applyFill="1" applyAlignment="1">
      <alignment horizontal="justify" wrapText="1"/>
    </xf>
    <xf numFmtId="164" fontId="4" fillId="2" borderId="1" xfId="0" applyNumberFormat="1" applyFont="1" applyFill="1" applyBorder="1"/>
    <xf numFmtId="0" fontId="15" fillId="4" borderId="0" xfId="0" applyFont="1" applyFill="1" applyAlignment="1">
      <alignment horizontal="center"/>
    </xf>
    <xf numFmtId="0" fontId="3" fillId="4" borderId="0" xfId="0" applyNumberFormat="1" applyFont="1" applyFill="1" applyAlignment="1">
      <alignment horizontal="justify" wrapText="1"/>
    </xf>
    <xf numFmtId="0" fontId="8" fillId="4" borderId="0" xfId="0" applyNumberFormat="1" applyFont="1" applyFill="1" applyAlignment="1">
      <alignment horizontal="justify"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showGridLines="0" tabSelected="1" view="pageBreakPreview" topLeftCell="A81" zoomScaleNormal="90" zoomScaleSheetLayoutView="100" workbookViewId="0">
      <selection activeCell="C81" sqref="C81"/>
    </sheetView>
  </sheetViews>
  <sheetFormatPr defaultRowHeight="15.75" x14ac:dyDescent="0.25"/>
  <cols>
    <col min="1" max="1" width="3" style="10" customWidth="1"/>
    <col min="2" max="2" width="7.140625" style="18" customWidth="1"/>
    <col min="3" max="3" width="77.7109375" customWidth="1"/>
    <col min="4" max="4" width="21.85546875" style="84" customWidth="1"/>
    <col min="5" max="5" width="21.28515625" style="84" customWidth="1"/>
  </cols>
  <sheetData>
    <row r="1" spans="1:5" s="36" customFormat="1" ht="18" x14ac:dyDescent="0.25">
      <c r="A1" s="34" t="s">
        <v>44</v>
      </c>
      <c r="B1" s="35"/>
      <c r="D1" s="69"/>
      <c r="E1" s="69"/>
    </row>
    <row r="2" spans="1:5" s="36" customFormat="1" ht="15.75" customHeight="1" x14ac:dyDescent="0.25">
      <c r="A2" s="37"/>
      <c r="B2" s="35"/>
      <c r="D2" s="69"/>
      <c r="E2" s="69"/>
    </row>
    <row r="3" spans="1:5" s="40" customFormat="1" ht="15.75" customHeight="1" x14ac:dyDescent="0.25">
      <c r="A3" s="38" t="s">
        <v>17</v>
      </c>
      <c r="B3" s="39"/>
      <c r="D3" s="70"/>
      <c r="E3" s="70"/>
    </row>
    <row r="4" spans="1:5" s="36" customFormat="1" ht="15.75" customHeight="1" x14ac:dyDescent="0.25">
      <c r="A4" s="37"/>
      <c r="B4" s="41"/>
      <c r="D4" s="69"/>
      <c r="E4" s="69"/>
    </row>
    <row r="5" spans="1:5" s="42" customFormat="1" ht="15.75" customHeight="1" x14ac:dyDescent="0.2">
      <c r="A5" s="64" t="s">
        <v>18</v>
      </c>
      <c r="D5" s="71"/>
      <c r="E5" s="72">
        <v>168954714.05000001</v>
      </c>
    </row>
    <row r="6" spans="1:5" s="42" customFormat="1" ht="15.75" customHeight="1" x14ac:dyDescent="0.2">
      <c r="A6" s="64" t="s">
        <v>27</v>
      </c>
      <c r="D6" s="71"/>
      <c r="E6" s="74">
        <v>7360988.7699999996</v>
      </c>
    </row>
    <row r="7" spans="1:5" s="47" customFormat="1" ht="15.75" customHeight="1" thickBot="1" x14ac:dyDescent="0.3">
      <c r="A7" s="43" t="s">
        <v>84</v>
      </c>
      <c r="B7" s="44"/>
      <c r="C7" s="45"/>
      <c r="D7" s="46"/>
      <c r="E7" s="46">
        <f>SUM(E5:E6)</f>
        <v>176315702.82000002</v>
      </c>
    </row>
    <row r="8" spans="1:5" s="42" customFormat="1" ht="15.75" customHeight="1" thickTop="1" x14ac:dyDescent="0.2">
      <c r="A8" s="64" t="s">
        <v>5</v>
      </c>
      <c r="D8" s="73"/>
      <c r="E8" s="71">
        <v>-19089.3</v>
      </c>
    </row>
    <row r="9" spans="1:5" s="42" customFormat="1" ht="15.75" customHeight="1" x14ac:dyDescent="0.2">
      <c r="A9" s="64" t="s">
        <v>63</v>
      </c>
      <c r="D9" s="71"/>
      <c r="E9" s="74">
        <v>-139438</v>
      </c>
    </row>
    <row r="10" spans="1:5" s="42" customFormat="1" ht="15.75" customHeight="1" x14ac:dyDescent="0.2">
      <c r="A10" s="64" t="s">
        <v>86</v>
      </c>
      <c r="D10" s="71"/>
      <c r="E10" s="74">
        <v>-4275364.2</v>
      </c>
    </row>
    <row r="11" spans="1:5" s="36" customFormat="1" ht="15.75" customHeight="1" thickBot="1" x14ac:dyDescent="0.3">
      <c r="A11" s="49" t="s">
        <v>11</v>
      </c>
      <c r="B11" s="50"/>
      <c r="C11" s="51"/>
      <c r="D11" s="52"/>
      <c r="E11" s="46">
        <f>SUM(E7:E10)</f>
        <v>171881811.32000002</v>
      </c>
    </row>
    <row r="12" spans="1:5" s="36" customFormat="1" ht="15.75" customHeight="1" thickTop="1" x14ac:dyDescent="0.25">
      <c r="A12" s="65"/>
      <c r="B12" s="66"/>
      <c r="C12" s="67"/>
      <c r="D12" s="68"/>
      <c r="E12" s="48"/>
    </row>
    <row r="13" spans="1:5" s="36" customFormat="1" ht="15.75" customHeight="1" x14ac:dyDescent="0.25">
      <c r="A13" s="65"/>
      <c r="B13" s="66"/>
      <c r="C13" s="67"/>
      <c r="D13" s="68"/>
      <c r="E13" s="48"/>
    </row>
    <row r="14" spans="1:5" s="56" customFormat="1" ht="14.25" customHeight="1" x14ac:dyDescent="0.2">
      <c r="A14" s="101" t="s">
        <v>2</v>
      </c>
      <c r="B14" s="101"/>
      <c r="C14" s="55" t="s">
        <v>0</v>
      </c>
      <c r="D14" s="75" t="s">
        <v>8</v>
      </c>
      <c r="E14" s="75" t="s">
        <v>7</v>
      </c>
    </row>
    <row r="15" spans="1:5" s="56" customFormat="1" ht="14.25" customHeight="1" x14ac:dyDescent="0.2">
      <c r="A15" s="91"/>
      <c r="B15" s="91"/>
      <c r="C15" s="55"/>
      <c r="D15" s="75"/>
      <c r="E15" s="75"/>
    </row>
    <row r="16" spans="1:5" s="58" customFormat="1" x14ac:dyDescent="0.25">
      <c r="A16" s="57">
        <v>1</v>
      </c>
      <c r="B16" s="47" t="s">
        <v>9</v>
      </c>
      <c r="C16" s="58" t="s">
        <v>12</v>
      </c>
      <c r="D16" s="76">
        <v>5000000</v>
      </c>
      <c r="E16" s="76">
        <v>5000000</v>
      </c>
    </row>
    <row r="17" spans="1:5" s="59" customFormat="1" ht="32.25" customHeight="1" x14ac:dyDescent="0.25">
      <c r="A17" s="53"/>
      <c r="B17" s="54"/>
      <c r="C17" s="63" t="s">
        <v>99</v>
      </c>
      <c r="D17" s="69"/>
      <c r="E17" s="69"/>
    </row>
    <row r="18" spans="1:5" s="59" customFormat="1" ht="15" customHeight="1" x14ac:dyDescent="0.25">
      <c r="A18" s="53"/>
      <c r="B18" s="54"/>
      <c r="C18" s="56"/>
      <c r="D18" s="69"/>
      <c r="E18" s="69"/>
    </row>
    <row r="19" spans="1:5" s="58" customFormat="1" x14ac:dyDescent="0.25">
      <c r="A19" s="57">
        <v>2</v>
      </c>
      <c r="B19" s="47" t="s">
        <v>9</v>
      </c>
      <c r="C19" s="58" t="s">
        <v>13</v>
      </c>
      <c r="D19" s="76">
        <v>1724000</v>
      </c>
      <c r="E19" s="76">
        <v>1724000</v>
      </c>
    </row>
    <row r="20" spans="1:5" s="59" customFormat="1" ht="16.5" customHeight="1" x14ac:dyDescent="0.25">
      <c r="A20" s="53"/>
      <c r="B20" s="54"/>
      <c r="C20" s="102" t="s">
        <v>90</v>
      </c>
      <c r="D20" s="69"/>
      <c r="E20" s="69"/>
    </row>
    <row r="21" spans="1:5" s="59" customFormat="1" ht="47.25" customHeight="1" x14ac:dyDescent="0.25">
      <c r="A21" s="53"/>
      <c r="B21" s="54"/>
      <c r="C21" s="103"/>
      <c r="D21" s="69"/>
      <c r="E21" s="69"/>
    </row>
    <row r="22" spans="1:5" s="59" customFormat="1" x14ac:dyDescent="0.25">
      <c r="A22" s="53"/>
      <c r="B22" s="54"/>
      <c r="C22" s="56"/>
      <c r="D22" s="69"/>
      <c r="E22" s="69"/>
    </row>
    <row r="23" spans="1:5" s="61" customFormat="1" ht="31.5" x14ac:dyDescent="0.25">
      <c r="A23" s="60">
        <v>3</v>
      </c>
      <c r="B23" s="61" t="s">
        <v>1</v>
      </c>
      <c r="C23" s="62" t="s">
        <v>105</v>
      </c>
      <c r="D23" s="76">
        <v>8118000</v>
      </c>
      <c r="E23" s="76">
        <v>8000000</v>
      </c>
    </row>
    <row r="24" spans="1:5" s="6" customFormat="1" ht="75.75" x14ac:dyDescent="0.25">
      <c r="A24" s="11"/>
      <c r="B24" s="19"/>
      <c r="C24" s="93" t="s">
        <v>100</v>
      </c>
      <c r="D24" s="77"/>
      <c r="E24" s="77"/>
    </row>
    <row r="25" spans="1:5" s="6" customFormat="1" x14ac:dyDescent="0.25">
      <c r="A25" s="11"/>
      <c r="B25" s="19"/>
      <c r="C25" s="29"/>
      <c r="D25" s="77"/>
      <c r="E25" s="77"/>
    </row>
    <row r="26" spans="1:5" s="6" customFormat="1" x14ac:dyDescent="0.25">
      <c r="A26" s="11">
        <v>4</v>
      </c>
      <c r="B26" s="6" t="s">
        <v>14</v>
      </c>
      <c r="C26" s="27" t="s">
        <v>15</v>
      </c>
      <c r="D26" s="77">
        <v>700000</v>
      </c>
      <c r="E26" s="77">
        <v>700000</v>
      </c>
    </row>
    <row r="27" spans="1:5" s="7" customFormat="1" ht="56.25" customHeight="1" x14ac:dyDescent="0.2">
      <c r="A27" s="12"/>
      <c r="B27" s="28"/>
      <c r="C27" s="32" t="s">
        <v>91</v>
      </c>
      <c r="D27" s="78"/>
      <c r="E27" s="78"/>
    </row>
    <row r="28" spans="1:5" s="7" customFormat="1" ht="12.75" customHeight="1" x14ac:dyDescent="0.2">
      <c r="A28" s="12"/>
      <c r="B28" s="28"/>
      <c r="C28" s="33"/>
      <c r="D28" s="78"/>
      <c r="E28" s="78"/>
    </row>
    <row r="29" spans="1:5" s="6" customFormat="1" x14ac:dyDescent="0.25">
      <c r="A29" s="11">
        <v>5</v>
      </c>
      <c r="B29" s="6" t="s">
        <v>10</v>
      </c>
      <c r="C29" s="27" t="s">
        <v>16</v>
      </c>
      <c r="D29" s="77">
        <v>21778000</v>
      </c>
      <c r="E29" s="77">
        <v>20000000</v>
      </c>
    </row>
    <row r="30" spans="1:5" s="6" customFormat="1" ht="58.5" customHeight="1" x14ac:dyDescent="0.25">
      <c r="A30" s="11"/>
      <c r="B30" s="19"/>
      <c r="C30" s="31" t="s">
        <v>92</v>
      </c>
      <c r="D30" s="77"/>
      <c r="E30" s="77"/>
    </row>
    <row r="31" spans="1:5" s="6" customFormat="1" ht="15" customHeight="1" x14ac:dyDescent="0.25">
      <c r="A31" s="11"/>
      <c r="B31" s="19"/>
      <c r="C31" s="27"/>
      <c r="D31" s="77"/>
      <c r="E31" s="77"/>
    </row>
    <row r="32" spans="1:5" s="6" customFormat="1" x14ac:dyDescent="0.25">
      <c r="A32" s="11">
        <v>6</v>
      </c>
      <c r="B32" s="6" t="s">
        <v>19</v>
      </c>
      <c r="C32" s="27" t="s">
        <v>101</v>
      </c>
      <c r="D32" s="77">
        <v>152544</v>
      </c>
      <c r="E32" s="77">
        <v>152544</v>
      </c>
    </row>
    <row r="33" spans="1:5" s="6" customFormat="1" ht="53.25" customHeight="1" x14ac:dyDescent="0.25">
      <c r="A33" s="11"/>
      <c r="B33" s="19"/>
      <c r="C33" s="92" t="s">
        <v>109</v>
      </c>
      <c r="D33" s="77"/>
      <c r="E33" s="77"/>
    </row>
    <row r="34" spans="1:5" s="6" customFormat="1" x14ac:dyDescent="0.25">
      <c r="A34" s="11"/>
      <c r="B34" s="19"/>
      <c r="C34" s="92"/>
      <c r="D34" s="77"/>
      <c r="E34" s="77"/>
    </row>
    <row r="35" spans="1:5" s="6" customFormat="1" ht="31.5" x14ac:dyDescent="0.25">
      <c r="A35" s="11">
        <v>7</v>
      </c>
      <c r="B35" s="6" t="s">
        <v>19</v>
      </c>
      <c r="C35" s="27" t="s">
        <v>102</v>
      </c>
      <c r="D35" s="77">
        <v>3113693</v>
      </c>
      <c r="E35" s="77">
        <v>3113693</v>
      </c>
    </row>
    <row r="36" spans="1:5" s="6" customFormat="1" ht="99.75" customHeight="1" x14ac:dyDescent="0.25">
      <c r="A36" s="11"/>
      <c r="B36" s="19"/>
      <c r="C36" s="31" t="s">
        <v>112</v>
      </c>
      <c r="D36" s="77"/>
      <c r="E36" s="77"/>
    </row>
    <row r="37" spans="1:5" s="6" customFormat="1" ht="15" customHeight="1" x14ac:dyDescent="0.25">
      <c r="A37" s="11"/>
      <c r="B37" s="19"/>
      <c r="C37" s="27"/>
      <c r="D37" s="77"/>
      <c r="E37" s="77"/>
    </row>
    <row r="38" spans="1:5" s="6" customFormat="1" ht="31.5" x14ac:dyDescent="0.25">
      <c r="A38" s="11">
        <v>8</v>
      </c>
      <c r="B38" s="6" t="s">
        <v>19</v>
      </c>
      <c r="C38" s="27" t="s">
        <v>106</v>
      </c>
      <c r="D38" s="77">
        <v>2000000</v>
      </c>
      <c r="E38" s="77">
        <v>2000000</v>
      </c>
    </row>
    <row r="39" spans="1:5" s="6" customFormat="1" ht="93.75" customHeight="1" x14ac:dyDescent="0.25">
      <c r="A39" s="11"/>
      <c r="B39" s="19"/>
      <c r="C39" s="31" t="s">
        <v>110</v>
      </c>
      <c r="D39" s="77"/>
      <c r="E39" s="77"/>
    </row>
    <row r="40" spans="1:5" s="6" customFormat="1" ht="13.5" customHeight="1" x14ac:dyDescent="0.25">
      <c r="A40" s="11"/>
      <c r="B40" s="19"/>
      <c r="C40" s="27"/>
      <c r="D40" s="77"/>
      <c r="E40" s="77"/>
    </row>
    <row r="41" spans="1:5" s="6" customFormat="1" ht="13.5" customHeight="1" x14ac:dyDescent="0.25">
      <c r="A41" s="11"/>
      <c r="B41" s="19"/>
      <c r="C41" s="27"/>
      <c r="D41" s="77"/>
      <c r="E41" s="77"/>
    </row>
    <row r="42" spans="1:5" s="6" customFormat="1" ht="13.5" customHeight="1" x14ac:dyDescent="0.25">
      <c r="A42" s="11"/>
      <c r="B42" s="19"/>
      <c r="C42" s="27"/>
      <c r="D42" s="77"/>
      <c r="E42" s="77"/>
    </row>
    <row r="43" spans="1:5" s="6" customFormat="1" x14ac:dyDescent="0.25">
      <c r="A43" s="11">
        <v>9</v>
      </c>
      <c r="B43" s="6" t="s">
        <v>28</v>
      </c>
      <c r="C43" s="27" t="s">
        <v>29</v>
      </c>
      <c r="D43" s="77">
        <v>300000</v>
      </c>
      <c r="E43" s="77">
        <v>300000</v>
      </c>
    </row>
    <row r="44" spans="1:5" s="6" customFormat="1" ht="81.75" customHeight="1" x14ac:dyDescent="0.25">
      <c r="A44" s="11"/>
      <c r="B44" s="19"/>
      <c r="C44" s="31" t="s">
        <v>113</v>
      </c>
      <c r="D44" s="77"/>
      <c r="E44" s="77"/>
    </row>
    <row r="45" spans="1:5" s="6" customFormat="1" ht="10.5" customHeight="1" x14ac:dyDescent="0.25">
      <c r="A45" s="11"/>
      <c r="B45" s="19"/>
      <c r="C45" s="27"/>
      <c r="D45" s="77"/>
      <c r="E45" s="77"/>
    </row>
    <row r="46" spans="1:5" s="6" customFormat="1" x14ac:dyDescent="0.25">
      <c r="A46" s="11">
        <v>10</v>
      </c>
      <c r="B46" s="6" t="s">
        <v>19</v>
      </c>
      <c r="C46" s="27" t="s">
        <v>30</v>
      </c>
      <c r="D46" s="77">
        <v>6201456</v>
      </c>
      <c r="E46" s="77">
        <v>6201456</v>
      </c>
    </row>
    <row r="47" spans="1:5" s="6" customFormat="1" ht="36.75" customHeight="1" x14ac:dyDescent="0.25">
      <c r="A47" s="11"/>
      <c r="B47" s="19"/>
      <c r="C47" s="31" t="s">
        <v>114</v>
      </c>
      <c r="D47" s="77"/>
      <c r="E47" s="77"/>
    </row>
    <row r="48" spans="1:5" s="6" customFormat="1" ht="15" customHeight="1" x14ac:dyDescent="0.25">
      <c r="A48" s="11"/>
      <c r="B48" s="19"/>
      <c r="C48" s="27"/>
      <c r="D48" s="77"/>
      <c r="E48" s="77"/>
    </row>
    <row r="49" spans="1:5" s="6" customFormat="1" ht="31.5" x14ac:dyDescent="0.25">
      <c r="A49" s="11">
        <v>11</v>
      </c>
      <c r="B49" s="6" t="s">
        <v>10</v>
      </c>
      <c r="C49" s="27" t="s">
        <v>20</v>
      </c>
      <c r="D49" s="77">
        <v>2268000</v>
      </c>
      <c r="E49" s="77">
        <v>2268000</v>
      </c>
    </row>
    <row r="50" spans="1:5" s="6" customFormat="1" ht="54" customHeight="1" x14ac:dyDescent="0.25">
      <c r="A50" s="11"/>
      <c r="B50" s="19"/>
      <c r="C50" s="31" t="s">
        <v>21</v>
      </c>
      <c r="D50" s="77"/>
      <c r="E50" s="77"/>
    </row>
    <row r="51" spans="1:5" s="6" customFormat="1" x14ac:dyDescent="0.25">
      <c r="A51" s="11"/>
      <c r="B51" s="19"/>
      <c r="C51" s="31"/>
      <c r="D51" s="77"/>
      <c r="E51" s="77"/>
    </row>
    <row r="52" spans="1:5" s="6" customFormat="1" x14ac:dyDescent="0.25">
      <c r="A52" s="11">
        <v>12</v>
      </c>
      <c r="B52" s="6" t="s">
        <v>22</v>
      </c>
      <c r="C52" s="27" t="s">
        <v>23</v>
      </c>
      <c r="D52" s="77">
        <v>150000</v>
      </c>
      <c r="E52" s="77">
        <v>150000</v>
      </c>
    </row>
    <row r="53" spans="1:5" s="6" customFormat="1" ht="62.25" customHeight="1" x14ac:dyDescent="0.25">
      <c r="A53" s="11"/>
      <c r="B53" s="19"/>
      <c r="C53" s="31" t="s">
        <v>24</v>
      </c>
      <c r="D53" s="77"/>
      <c r="E53" s="77"/>
    </row>
    <row r="54" spans="1:5" s="6" customFormat="1" x14ac:dyDescent="0.25">
      <c r="A54" s="11"/>
      <c r="B54" s="19"/>
      <c r="C54" s="31"/>
      <c r="D54" s="77"/>
      <c r="E54" s="77"/>
    </row>
    <row r="55" spans="1:5" s="6" customFormat="1" ht="31.5" x14ac:dyDescent="0.25">
      <c r="A55" s="11">
        <v>13</v>
      </c>
      <c r="B55" s="6" t="s">
        <v>22</v>
      </c>
      <c r="C55" s="27" t="s">
        <v>25</v>
      </c>
      <c r="D55" s="77">
        <v>8700000</v>
      </c>
      <c r="E55" s="77">
        <v>8700000</v>
      </c>
    </row>
    <row r="56" spans="1:5" s="6" customFormat="1" ht="261.75" customHeight="1" x14ac:dyDescent="0.25">
      <c r="A56" s="11"/>
      <c r="B56" s="19"/>
      <c r="C56" s="31" t="s">
        <v>107</v>
      </c>
      <c r="D56" s="77"/>
      <c r="E56" s="77"/>
    </row>
    <row r="57" spans="1:5" s="6" customFormat="1" x14ac:dyDescent="0.25">
      <c r="A57" s="11"/>
      <c r="B57" s="19"/>
      <c r="C57" s="31"/>
      <c r="D57" s="77"/>
      <c r="E57" s="77"/>
    </row>
    <row r="58" spans="1:5" s="6" customFormat="1" x14ac:dyDescent="0.25">
      <c r="A58" s="11">
        <v>14</v>
      </c>
      <c r="B58" s="6" t="s">
        <v>22</v>
      </c>
      <c r="C58" s="27" t="s">
        <v>31</v>
      </c>
      <c r="D58" s="77">
        <v>386082</v>
      </c>
      <c r="E58" s="77">
        <v>386000</v>
      </c>
    </row>
    <row r="59" spans="1:5" s="6" customFormat="1" ht="170.25" customHeight="1" x14ac:dyDescent="0.25">
      <c r="A59" s="11"/>
      <c r="C59" s="31" t="s">
        <v>93</v>
      </c>
      <c r="D59" s="77"/>
      <c r="E59" s="77"/>
    </row>
    <row r="60" spans="1:5" s="6" customFormat="1" x14ac:dyDescent="0.25">
      <c r="A60" s="11"/>
      <c r="C60" s="31"/>
      <c r="D60" s="77"/>
      <c r="E60" s="77"/>
    </row>
    <row r="61" spans="1:5" s="6" customFormat="1" ht="31.5" x14ac:dyDescent="0.25">
      <c r="A61" s="11">
        <v>15</v>
      </c>
      <c r="B61" s="6" t="s">
        <v>32</v>
      </c>
      <c r="C61" s="27" t="s">
        <v>33</v>
      </c>
      <c r="D61" s="77">
        <v>110000</v>
      </c>
      <c r="E61" s="77">
        <v>110000</v>
      </c>
    </row>
    <row r="62" spans="1:5" s="6" customFormat="1" ht="96.75" customHeight="1" x14ac:dyDescent="0.25">
      <c r="A62" s="11"/>
      <c r="C62" s="31" t="s">
        <v>34</v>
      </c>
      <c r="D62" s="77"/>
      <c r="E62" s="77"/>
    </row>
    <row r="63" spans="1:5" s="6" customFormat="1" x14ac:dyDescent="0.25">
      <c r="A63" s="11"/>
      <c r="C63" s="31"/>
      <c r="D63" s="77"/>
      <c r="E63" s="77"/>
    </row>
    <row r="64" spans="1:5" s="6" customFormat="1" x14ac:dyDescent="0.25">
      <c r="A64" s="11"/>
      <c r="C64" s="31"/>
      <c r="D64" s="77"/>
      <c r="E64" s="77"/>
    </row>
    <row r="65" spans="1:5" s="6" customFormat="1" x14ac:dyDescent="0.25">
      <c r="A65" s="11"/>
      <c r="C65" s="31"/>
      <c r="D65" s="77"/>
      <c r="E65" s="77"/>
    </row>
    <row r="66" spans="1:5" s="6" customFormat="1" x14ac:dyDescent="0.25">
      <c r="A66" s="11"/>
      <c r="C66" s="31"/>
      <c r="D66" s="77"/>
      <c r="E66" s="77"/>
    </row>
    <row r="67" spans="1:5" s="6" customFormat="1" x14ac:dyDescent="0.25">
      <c r="A67" s="11">
        <v>16</v>
      </c>
      <c r="B67" s="6" t="s">
        <v>35</v>
      </c>
      <c r="C67" s="27" t="s">
        <v>40</v>
      </c>
      <c r="D67" s="77">
        <f>SUM(D68:D71,D74,D77,D80,D83)</f>
        <v>1241600</v>
      </c>
      <c r="E67" s="77">
        <f>SUM(E68:E71,E74,E77,E80,E83)</f>
        <v>1000000</v>
      </c>
    </row>
    <row r="68" spans="1:5" s="6" customFormat="1" ht="15" x14ac:dyDescent="0.2">
      <c r="A68" s="11"/>
      <c r="C68" s="24" t="s">
        <v>64</v>
      </c>
      <c r="D68" s="82">
        <v>240000</v>
      </c>
      <c r="E68" s="82">
        <v>240000</v>
      </c>
    </row>
    <row r="69" spans="1:5" s="6" customFormat="1" ht="60" x14ac:dyDescent="0.25">
      <c r="A69" s="11"/>
      <c r="C69" s="29" t="s">
        <v>104</v>
      </c>
      <c r="D69" s="77"/>
      <c r="E69" s="82"/>
    </row>
    <row r="70" spans="1:5" s="6" customFormat="1" ht="9" customHeight="1" x14ac:dyDescent="0.25">
      <c r="A70" s="11"/>
      <c r="C70" s="27"/>
      <c r="D70" s="77"/>
      <c r="E70" s="82"/>
    </row>
    <row r="71" spans="1:5" s="6" customFormat="1" ht="15" x14ac:dyDescent="0.2">
      <c r="A71" s="11"/>
      <c r="C71" s="24" t="s">
        <v>65</v>
      </c>
      <c r="D71" s="82">
        <v>95000</v>
      </c>
      <c r="E71" s="82">
        <v>95000</v>
      </c>
    </row>
    <row r="72" spans="1:5" s="6" customFormat="1" ht="63" customHeight="1" x14ac:dyDescent="0.2">
      <c r="A72" s="11"/>
      <c r="C72" s="29" t="s">
        <v>98</v>
      </c>
      <c r="D72" s="79"/>
      <c r="E72" s="79"/>
    </row>
    <row r="73" spans="1:5" s="6" customFormat="1" ht="9" customHeight="1" x14ac:dyDescent="0.2">
      <c r="A73" s="11"/>
      <c r="C73" s="31"/>
      <c r="D73" s="80"/>
      <c r="E73" s="79"/>
    </row>
    <row r="74" spans="1:5" s="6" customFormat="1" ht="15" x14ac:dyDescent="0.2">
      <c r="A74" s="11"/>
      <c r="C74" s="24" t="s">
        <v>66</v>
      </c>
      <c r="D74" s="82">
        <v>95000</v>
      </c>
      <c r="E74" s="82">
        <v>95000</v>
      </c>
    </row>
    <row r="75" spans="1:5" s="6" customFormat="1" ht="75" x14ac:dyDescent="0.2">
      <c r="A75" s="11"/>
      <c r="C75" s="29" t="s">
        <v>37</v>
      </c>
      <c r="D75" s="79"/>
      <c r="E75" s="82"/>
    </row>
    <row r="76" spans="1:5" s="6" customFormat="1" ht="8.25" customHeight="1" x14ac:dyDescent="0.2">
      <c r="A76" s="11"/>
      <c r="C76" s="31"/>
      <c r="D76" s="80"/>
      <c r="E76" s="82"/>
    </row>
    <row r="77" spans="1:5" s="6" customFormat="1" ht="15" x14ac:dyDescent="0.2">
      <c r="A77" s="11"/>
      <c r="C77" s="24" t="s">
        <v>67</v>
      </c>
      <c r="D77" s="82">
        <v>80000</v>
      </c>
      <c r="E77" s="82">
        <v>80000</v>
      </c>
    </row>
    <row r="78" spans="1:5" s="6" customFormat="1" ht="45" x14ac:dyDescent="0.2">
      <c r="A78" s="11"/>
      <c r="C78" s="29" t="s">
        <v>36</v>
      </c>
      <c r="D78" s="79"/>
      <c r="E78" s="82"/>
    </row>
    <row r="79" spans="1:5" s="6" customFormat="1" ht="9.75" customHeight="1" x14ac:dyDescent="0.2">
      <c r="A79" s="11"/>
      <c r="C79" s="31"/>
      <c r="D79" s="80"/>
      <c r="E79" s="82"/>
    </row>
    <row r="80" spans="1:5" s="6" customFormat="1" ht="15" x14ac:dyDescent="0.2">
      <c r="A80" s="11"/>
      <c r="C80" s="24" t="s">
        <v>68</v>
      </c>
      <c r="D80" s="82">
        <v>471600</v>
      </c>
      <c r="E80" s="82">
        <v>310000</v>
      </c>
    </row>
    <row r="81" spans="1:5" s="6" customFormat="1" ht="120.75" customHeight="1" x14ac:dyDescent="0.2">
      <c r="A81" s="11"/>
      <c r="C81" s="29" t="s">
        <v>38</v>
      </c>
      <c r="D81" s="79"/>
      <c r="E81" s="82"/>
    </row>
    <row r="82" spans="1:5" s="6" customFormat="1" ht="13.5" customHeight="1" x14ac:dyDescent="0.2">
      <c r="A82" s="11"/>
      <c r="C82" s="31"/>
      <c r="D82" s="80"/>
      <c r="E82" s="82"/>
    </row>
    <row r="83" spans="1:5" s="6" customFormat="1" ht="30" x14ac:dyDescent="0.2">
      <c r="A83" s="11"/>
      <c r="C83" s="24" t="s">
        <v>96</v>
      </c>
      <c r="D83" s="82">
        <v>260000</v>
      </c>
      <c r="E83" s="82">
        <v>180000</v>
      </c>
    </row>
    <row r="84" spans="1:5" s="6" customFormat="1" ht="90" x14ac:dyDescent="0.2">
      <c r="A84" s="11"/>
      <c r="C84" s="29" t="s">
        <v>39</v>
      </c>
      <c r="D84" s="80"/>
      <c r="E84" s="79"/>
    </row>
    <row r="85" spans="1:5" s="6" customFormat="1" ht="8.25" customHeight="1" x14ac:dyDescent="0.2">
      <c r="A85" s="11"/>
      <c r="C85" s="31"/>
      <c r="D85" s="80"/>
      <c r="E85" s="79"/>
    </row>
    <row r="86" spans="1:5" s="6" customFormat="1" ht="10.5" customHeight="1" x14ac:dyDescent="0.25">
      <c r="A86" s="11"/>
      <c r="C86" s="31"/>
      <c r="D86" s="77"/>
      <c r="E86" s="77"/>
    </row>
    <row r="87" spans="1:5" s="6" customFormat="1" x14ac:dyDescent="0.25">
      <c r="A87" s="11">
        <v>17</v>
      </c>
      <c r="B87" s="6" t="s">
        <v>1</v>
      </c>
      <c r="C87" s="27" t="s">
        <v>26</v>
      </c>
      <c r="D87" s="77">
        <v>5100000</v>
      </c>
      <c r="E87" s="77">
        <v>5100000</v>
      </c>
    </row>
    <row r="88" spans="1:5" s="6" customFormat="1" ht="38.25" customHeight="1" x14ac:dyDescent="0.25">
      <c r="A88" s="11"/>
      <c r="B88" s="19"/>
      <c r="C88" s="31" t="s">
        <v>41</v>
      </c>
      <c r="D88" s="77"/>
      <c r="E88" s="77"/>
    </row>
    <row r="89" spans="1:5" s="6" customFormat="1" x14ac:dyDescent="0.25">
      <c r="A89" s="11"/>
      <c r="B89" s="19"/>
      <c r="C89" s="31"/>
      <c r="D89" s="77"/>
      <c r="E89" s="77"/>
    </row>
    <row r="90" spans="1:5" s="6" customFormat="1" ht="15" x14ac:dyDescent="0.2">
      <c r="A90" s="11"/>
      <c r="B90" s="19"/>
      <c r="C90" s="24" t="s">
        <v>42</v>
      </c>
      <c r="D90" s="82"/>
      <c r="E90" s="82"/>
    </row>
    <row r="91" spans="1:5" s="6" customFormat="1" ht="105" x14ac:dyDescent="0.25">
      <c r="A91" s="11"/>
      <c r="B91" s="19"/>
      <c r="C91" s="29" t="s">
        <v>43</v>
      </c>
      <c r="D91" s="81"/>
      <c r="E91" s="77"/>
    </row>
    <row r="92" spans="1:5" s="6" customFormat="1" ht="13.5" customHeight="1" x14ac:dyDescent="0.25">
      <c r="A92" s="11"/>
      <c r="B92" s="19"/>
      <c r="C92" s="31"/>
      <c r="D92" s="77"/>
      <c r="E92" s="77"/>
    </row>
    <row r="93" spans="1:5" s="6" customFormat="1" ht="31.5" x14ac:dyDescent="0.25">
      <c r="A93" s="11">
        <v>18</v>
      </c>
      <c r="B93" s="6" t="s">
        <v>1</v>
      </c>
      <c r="C93" s="27" t="s">
        <v>45</v>
      </c>
      <c r="D93" s="77">
        <v>1800000</v>
      </c>
      <c r="E93" s="77">
        <v>1800000</v>
      </c>
    </row>
    <row r="94" spans="1:5" s="6" customFormat="1" ht="67.5" customHeight="1" x14ac:dyDescent="0.25">
      <c r="A94" s="11"/>
      <c r="B94" s="19"/>
      <c r="C94" s="31" t="s">
        <v>46</v>
      </c>
      <c r="D94" s="77"/>
      <c r="E94" s="77"/>
    </row>
    <row r="95" spans="1:5" s="6" customFormat="1" x14ac:dyDescent="0.25">
      <c r="A95" s="11"/>
      <c r="B95" s="19"/>
      <c r="C95" s="31"/>
      <c r="D95" s="77"/>
      <c r="E95" s="77"/>
    </row>
    <row r="96" spans="1:5" s="6" customFormat="1" x14ac:dyDescent="0.25">
      <c r="A96" s="11"/>
      <c r="B96" s="19"/>
      <c r="C96" s="31"/>
      <c r="D96" s="77"/>
      <c r="E96" s="77"/>
    </row>
    <row r="97" spans="1:5" s="6" customFormat="1" x14ac:dyDescent="0.25">
      <c r="A97" s="11"/>
      <c r="B97" s="19"/>
      <c r="C97" s="31"/>
      <c r="D97" s="77"/>
      <c r="E97" s="77"/>
    </row>
    <row r="98" spans="1:5" s="6" customFormat="1" x14ac:dyDescent="0.25">
      <c r="A98" s="11"/>
      <c r="B98" s="19"/>
      <c r="C98" s="31"/>
      <c r="D98" s="77"/>
      <c r="E98" s="77"/>
    </row>
    <row r="99" spans="1:5" s="6" customFormat="1" x14ac:dyDescent="0.25">
      <c r="A99" s="11"/>
      <c r="B99" s="19"/>
      <c r="C99" s="31"/>
      <c r="D99" s="77"/>
      <c r="E99" s="77"/>
    </row>
    <row r="100" spans="1:5" s="6" customFormat="1" x14ac:dyDescent="0.25">
      <c r="A100" s="11"/>
      <c r="B100" s="19"/>
      <c r="C100" s="31"/>
      <c r="D100" s="77"/>
      <c r="E100" s="77"/>
    </row>
    <row r="101" spans="1:5" s="6" customFormat="1" x14ac:dyDescent="0.25">
      <c r="A101" s="11"/>
      <c r="B101" s="19"/>
      <c r="C101" s="31"/>
      <c r="D101" s="77"/>
      <c r="E101" s="77"/>
    </row>
    <row r="102" spans="1:5" s="6" customFormat="1" x14ac:dyDescent="0.25">
      <c r="A102" s="11"/>
      <c r="B102" s="19"/>
      <c r="C102" s="31"/>
      <c r="D102" s="77"/>
      <c r="E102" s="77"/>
    </row>
    <row r="103" spans="1:5" s="6" customFormat="1" x14ac:dyDescent="0.25">
      <c r="A103" s="11"/>
      <c r="B103" s="19"/>
      <c r="C103" s="31"/>
      <c r="D103" s="77"/>
      <c r="E103" s="77"/>
    </row>
    <row r="104" spans="1:5" s="6" customFormat="1" ht="31.5" x14ac:dyDescent="0.25">
      <c r="A104" s="11">
        <v>19</v>
      </c>
      <c r="B104" s="6" t="s">
        <v>1</v>
      </c>
      <c r="C104" s="27" t="s">
        <v>47</v>
      </c>
      <c r="D104" s="77">
        <v>5000000</v>
      </c>
      <c r="E104" s="77">
        <v>2500000</v>
      </c>
    </row>
    <row r="105" spans="1:5" s="6" customFormat="1" ht="97.5" customHeight="1" x14ac:dyDescent="0.25">
      <c r="A105" s="11"/>
      <c r="B105" s="19"/>
      <c r="C105" s="31" t="s">
        <v>116</v>
      </c>
      <c r="D105" s="77"/>
      <c r="E105" s="77"/>
    </row>
    <row r="106" spans="1:5" s="6" customFormat="1" x14ac:dyDescent="0.25">
      <c r="A106" s="11"/>
      <c r="B106" s="19"/>
      <c r="C106" s="31"/>
      <c r="D106" s="77"/>
      <c r="E106" s="77"/>
    </row>
    <row r="107" spans="1:5" s="6" customFormat="1" x14ac:dyDescent="0.25">
      <c r="A107" s="11">
        <v>20</v>
      </c>
      <c r="B107" s="6" t="s">
        <v>1</v>
      </c>
      <c r="C107" s="27" t="s">
        <v>48</v>
      </c>
      <c r="D107" s="77">
        <v>905903</v>
      </c>
      <c r="E107" s="77">
        <f>D107</f>
        <v>905903</v>
      </c>
    </row>
    <row r="108" spans="1:5" s="6" customFormat="1" ht="75" x14ac:dyDescent="0.25">
      <c r="A108" s="11"/>
      <c r="B108" s="19"/>
      <c r="C108" s="31" t="s">
        <v>49</v>
      </c>
      <c r="D108" s="77"/>
      <c r="E108" s="77"/>
    </row>
    <row r="109" spans="1:5" s="6" customFormat="1" x14ac:dyDescent="0.25">
      <c r="A109" s="11"/>
      <c r="B109" s="19"/>
      <c r="C109" s="31"/>
      <c r="D109" s="77"/>
      <c r="E109" s="77"/>
    </row>
    <row r="110" spans="1:5" s="6" customFormat="1" x14ac:dyDescent="0.25">
      <c r="A110" s="11">
        <v>21</v>
      </c>
      <c r="B110" s="6" t="s">
        <v>50</v>
      </c>
      <c r="C110" s="27" t="s">
        <v>51</v>
      </c>
      <c r="D110" s="77">
        <f>SUM(D111:D117)</f>
        <v>11988389</v>
      </c>
      <c r="E110" s="77">
        <f>SUM(E111:E117)</f>
        <v>11988389</v>
      </c>
    </row>
    <row r="111" spans="1:5" s="6" customFormat="1" ht="53.25" customHeight="1" x14ac:dyDescent="0.2">
      <c r="A111" s="11"/>
      <c r="B111" s="19"/>
      <c r="C111" s="29" t="s">
        <v>52</v>
      </c>
      <c r="D111" s="79">
        <f>2020621+2614379</f>
        <v>4635000</v>
      </c>
      <c r="E111" s="79">
        <f>D111</f>
        <v>4635000</v>
      </c>
    </row>
    <row r="112" spans="1:5" s="6" customFormat="1" ht="15" x14ac:dyDescent="0.2">
      <c r="A112" s="11"/>
      <c r="B112" s="19"/>
      <c r="C112" s="29" t="s">
        <v>53</v>
      </c>
      <c r="D112" s="79">
        <v>4500000</v>
      </c>
      <c r="E112" s="79">
        <f t="shared" ref="E112:E117" si="0">D112</f>
        <v>4500000</v>
      </c>
    </row>
    <row r="113" spans="1:5" s="6" customFormat="1" ht="15" x14ac:dyDescent="0.2">
      <c r="A113" s="11"/>
      <c r="B113" s="19"/>
      <c r="C113" s="29" t="s">
        <v>103</v>
      </c>
      <c r="D113" s="79">
        <v>799000</v>
      </c>
      <c r="E113" s="79">
        <f t="shared" si="0"/>
        <v>799000</v>
      </c>
    </row>
    <row r="114" spans="1:5" s="6" customFormat="1" ht="30" x14ac:dyDescent="0.2">
      <c r="A114" s="11"/>
      <c r="B114" s="19"/>
      <c r="C114" s="29" t="s">
        <v>108</v>
      </c>
      <c r="D114" s="79">
        <v>450000</v>
      </c>
      <c r="E114" s="79">
        <f t="shared" si="0"/>
        <v>450000</v>
      </c>
    </row>
    <row r="115" spans="1:5" s="6" customFormat="1" ht="15" x14ac:dyDescent="0.2">
      <c r="A115" s="11"/>
      <c r="B115" s="19"/>
      <c r="C115" s="29" t="s">
        <v>56</v>
      </c>
      <c r="D115" s="79">
        <v>350000</v>
      </c>
      <c r="E115" s="79">
        <f t="shared" si="0"/>
        <v>350000</v>
      </c>
    </row>
    <row r="116" spans="1:5" s="6" customFormat="1" ht="21.75" customHeight="1" x14ac:dyDescent="0.2">
      <c r="A116" s="11"/>
      <c r="B116" s="19"/>
      <c r="C116" s="29" t="s">
        <v>57</v>
      </c>
      <c r="D116" s="79">
        <v>500000</v>
      </c>
      <c r="E116" s="79">
        <f t="shared" si="0"/>
        <v>500000</v>
      </c>
    </row>
    <row r="117" spans="1:5" s="56" customFormat="1" ht="14.25" customHeight="1" x14ac:dyDescent="0.2">
      <c r="A117" s="101"/>
      <c r="B117" s="101"/>
      <c r="C117" s="89" t="s">
        <v>85</v>
      </c>
      <c r="D117" s="90">
        <v>754389</v>
      </c>
      <c r="E117" s="90">
        <f t="shared" si="0"/>
        <v>754389</v>
      </c>
    </row>
    <row r="118" spans="1:5" s="6" customFormat="1" x14ac:dyDescent="0.25">
      <c r="A118" s="11"/>
      <c r="B118" s="19"/>
      <c r="C118" s="31"/>
      <c r="D118" s="77"/>
      <c r="E118" s="77"/>
    </row>
    <row r="119" spans="1:5" s="6" customFormat="1" x14ac:dyDescent="0.25">
      <c r="A119" s="11">
        <v>22</v>
      </c>
      <c r="B119" s="6" t="s">
        <v>50</v>
      </c>
      <c r="C119" s="27" t="s">
        <v>58</v>
      </c>
      <c r="D119" s="77">
        <v>6000000</v>
      </c>
      <c r="E119" s="77">
        <v>6000000</v>
      </c>
    </row>
    <row r="120" spans="1:5" s="6" customFormat="1" ht="23.25" customHeight="1" x14ac:dyDescent="0.25">
      <c r="A120" s="11"/>
      <c r="C120" s="31" t="s">
        <v>94</v>
      </c>
      <c r="D120" s="77"/>
      <c r="E120" s="77"/>
    </row>
    <row r="121" spans="1:5" s="6" customFormat="1" x14ac:dyDescent="0.25">
      <c r="A121" s="11"/>
      <c r="B121" s="19"/>
      <c r="C121" s="31"/>
      <c r="D121" s="77"/>
      <c r="E121" s="77"/>
    </row>
    <row r="122" spans="1:5" s="6" customFormat="1" x14ac:dyDescent="0.25">
      <c r="A122" s="11">
        <v>23</v>
      </c>
      <c r="B122" s="6" t="s">
        <v>50</v>
      </c>
      <c r="C122" s="27" t="s">
        <v>59</v>
      </c>
      <c r="D122" s="76">
        <v>30000000</v>
      </c>
      <c r="E122" s="77">
        <v>30000000</v>
      </c>
    </row>
    <row r="123" spans="1:5" s="6" customFormat="1" ht="21" customHeight="1" x14ac:dyDescent="0.25">
      <c r="A123" s="11"/>
      <c r="C123" s="31" t="s">
        <v>95</v>
      </c>
      <c r="D123" s="76"/>
      <c r="E123" s="77"/>
    </row>
    <row r="124" spans="1:5" s="6" customFormat="1" x14ac:dyDescent="0.25">
      <c r="A124" s="11"/>
      <c r="C124" s="27"/>
      <c r="D124" s="76"/>
      <c r="E124" s="77"/>
    </row>
    <row r="125" spans="1:5" s="98" customFormat="1" ht="16.5" customHeight="1" x14ac:dyDescent="0.25">
      <c r="A125" s="97">
        <v>24</v>
      </c>
      <c r="B125" s="98" t="s">
        <v>69</v>
      </c>
      <c r="C125" s="99" t="s">
        <v>70</v>
      </c>
      <c r="D125" s="76">
        <f>SUM(D127,D132)</f>
        <v>10018516.060000001</v>
      </c>
      <c r="E125" s="77">
        <f>D125</f>
        <v>10018516.060000001</v>
      </c>
    </row>
    <row r="126" spans="1:5" s="6" customFormat="1" x14ac:dyDescent="0.25">
      <c r="A126" s="11"/>
      <c r="C126" s="27"/>
      <c r="D126" s="76"/>
      <c r="E126" s="79"/>
    </row>
    <row r="127" spans="1:5" s="6" customFormat="1" ht="15" x14ac:dyDescent="0.2">
      <c r="A127" s="11"/>
      <c r="C127" s="24" t="s">
        <v>71</v>
      </c>
      <c r="D127" s="88">
        <f>SUM(D128:D130)</f>
        <v>2144665</v>
      </c>
      <c r="E127" s="82">
        <f t="shared" ref="E127:E135" si="1">D127</f>
        <v>2144665</v>
      </c>
    </row>
    <row r="128" spans="1:5" s="6" customFormat="1" ht="15" x14ac:dyDescent="0.2">
      <c r="A128" s="11"/>
      <c r="C128" s="29" t="s">
        <v>75</v>
      </c>
      <c r="D128" s="87">
        <v>699912</v>
      </c>
      <c r="E128" s="79">
        <f t="shared" si="1"/>
        <v>699912</v>
      </c>
    </row>
    <row r="129" spans="1:5" s="6" customFormat="1" ht="15" x14ac:dyDescent="0.2">
      <c r="A129" s="11"/>
      <c r="C129" s="29" t="s">
        <v>76</v>
      </c>
      <c r="D129" s="87">
        <v>1313153</v>
      </c>
      <c r="E129" s="79">
        <f t="shared" si="1"/>
        <v>1313153</v>
      </c>
    </row>
    <row r="130" spans="1:5" s="6" customFormat="1" ht="15" x14ac:dyDescent="0.2">
      <c r="A130" s="11"/>
      <c r="C130" s="29" t="s">
        <v>72</v>
      </c>
      <c r="D130" s="87">
        <v>131600</v>
      </c>
      <c r="E130" s="79">
        <f t="shared" si="1"/>
        <v>131600</v>
      </c>
    </row>
    <row r="131" spans="1:5" s="6" customFormat="1" ht="15" x14ac:dyDescent="0.2">
      <c r="A131" s="11"/>
      <c r="C131" s="24"/>
      <c r="D131" s="88"/>
      <c r="E131" s="79">
        <f t="shared" si="1"/>
        <v>0</v>
      </c>
    </row>
    <row r="132" spans="1:5" s="6" customFormat="1" ht="30" x14ac:dyDescent="0.2">
      <c r="A132" s="11"/>
      <c r="C132" s="24" t="s">
        <v>73</v>
      </c>
      <c r="D132" s="88">
        <f>SUM(D133:D135)</f>
        <v>7873851.0600000005</v>
      </c>
      <c r="E132" s="82">
        <f t="shared" si="1"/>
        <v>7873851.0600000005</v>
      </c>
    </row>
    <row r="133" spans="1:5" s="6" customFormat="1" ht="15" x14ac:dyDescent="0.2">
      <c r="A133" s="11"/>
      <c r="C133" s="29" t="s">
        <v>77</v>
      </c>
      <c r="D133" s="87">
        <v>1012854.06</v>
      </c>
      <c r="E133" s="79">
        <f t="shared" si="1"/>
        <v>1012854.06</v>
      </c>
    </row>
    <row r="134" spans="1:5" s="6" customFormat="1" ht="30" x14ac:dyDescent="0.2">
      <c r="A134" s="11"/>
      <c r="C134" s="29" t="s">
        <v>78</v>
      </c>
      <c r="D134" s="87">
        <v>378208</v>
      </c>
      <c r="E134" s="79">
        <f t="shared" si="1"/>
        <v>378208</v>
      </c>
    </row>
    <row r="135" spans="1:5" s="6" customFormat="1" ht="15" x14ac:dyDescent="0.2">
      <c r="A135" s="11"/>
      <c r="C135" s="29" t="s">
        <v>79</v>
      </c>
      <c r="D135" s="87">
        <v>6482789</v>
      </c>
      <c r="E135" s="79">
        <f t="shared" si="1"/>
        <v>6482789</v>
      </c>
    </row>
    <row r="136" spans="1:5" s="6" customFormat="1" x14ac:dyDescent="0.25">
      <c r="A136" s="11"/>
      <c r="B136" s="19"/>
      <c r="C136" s="29" t="s">
        <v>74</v>
      </c>
      <c r="D136" s="82"/>
      <c r="E136" s="77"/>
    </row>
    <row r="137" spans="1:5" s="6" customFormat="1" x14ac:dyDescent="0.25">
      <c r="A137" s="11">
        <v>25</v>
      </c>
      <c r="B137" s="6" t="s">
        <v>22</v>
      </c>
      <c r="C137" s="27" t="s">
        <v>88</v>
      </c>
      <c r="D137" s="76">
        <v>3244000</v>
      </c>
      <c r="E137" s="77">
        <v>3244000</v>
      </c>
    </row>
    <row r="138" spans="1:5" s="6" customFormat="1" ht="97.5" customHeight="1" x14ac:dyDescent="0.25">
      <c r="A138" s="11"/>
      <c r="C138" s="31" t="s">
        <v>89</v>
      </c>
      <c r="D138" s="76"/>
      <c r="E138" s="77"/>
    </row>
    <row r="139" spans="1:5" s="6" customFormat="1" x14ac:dyDescent="0.25">
      <c r="A139" s="11"/>
      <c r="B139" s="19"/>
      <c r="C139" s="29"/>
      <c r="D139" s="82"/>
      <c r="E139" s="77"/>
    </row>
    <row r="140" spans="1:5" s="6" customFormat="1" x14ac:dyDescent="0.25">
      <c r="A140" s="11">
        <v>26</v>
      </c>
      <c r="B140" s="6" t="s">
        <v>19</v>
      </c>
      <c r="C140" s="27" t="s">
        <v>97</v>
      </c>
      <c r="D140" s="77">
        <v>6000000</v>
      </c>
      <c r="E140" s="77">
        <v>6000000</v>
      </c>
    </row>
    <row r="141" spans="1:5" s="6" customFormat="1" ht="28.5" customHeight="1" x14ac:dyDescent="0.25">
      <c r="A141" s="11"/>
      <c r="C141" s="92" t="s">
        <v>111</v>
      </c>
      <c r="D141" s="77"/>
      <c r="E141" s="77"/>
    </row>
    <row r="142" spans="1:5" s="6" customFormat="1" x14ac:dyDescent="0.25">
      <c r="A142" s="11"/>
      <c r="C142" s="27"/>
      <c r="D142" s="77"/>
      <c r="E142" s="77"/>
    </row>
    <row r="143" spans="1:5" s="6" customFormat="1" x14ac:dyDescent="0.25">
      <c r="A143" s="11"/>
      <c r="B143" s="19"/>
      <c r="C143" s="29"/>
      <c r="D143" s="82"/>
      <c r="E143" s="77"/>
    </row>
    <row r="144" spans="1:5" s="1" customFormat="1" ht="21" customHeight="1" thickBot="1" x14ac:dyDescent="0.3">
      <c r="A144" s="2" t="s">
        <v>4</v>
      </c>
      <c r="B144" s="21"/>
      <c r="C144" s="2"/>
      <c r="D144" s="83">
        <f>SUM(D140:D143,D137,D125,D122,D119,D110,D107,D104,D93,D87,D61,D58,D55,D52,D49,D46,D43,D38,D35,D32,D29,D26,D16,D19,D23,D67)</f>
        <v>142000183.06</v>
      </c>
      <c r="E144" s="83">
        <f>SUM(E140:E143,E137,E125,E122,E119,E110,E107,E104,E93,E87,E61,E58,E55,E52,E49,E46,E43,E38,E35,E32,E29,E26,E16,E19,E23,E67)</f>
        <v>137362501.06</v>
      </c>
    </row>
    <row r="145" spans="1:5" s="1" customFormat="1" ht="10.5" customHeight="1" thickTop="1" x14ac:dyDescent="0.25">
      <c r="A145" s="13"/>
      <c r="B145" s="15"/>
      <c r="D145" s="84"/>
      <c r="E145" s="84"/>
    </row>
    <row r="146" spans="1:5" ht="16.5" thickBot="1" x14ac:dyDescent="0.3">
      <c r="A146" s="2" t="s">
        <v>115</v>
      </c>
      <c r="B146" s="2"/>
      <c r="C146" s="2"/>
      <c r="D146" s="100">
        <f>E11-E144</f>
        <v>34519310.26000002</v>
      </c>
      <c r="E146" s="85"/>
    </row>
    <row r="147" spans="1:5" ht="16.5" thickTop="1" x14ac:dyDescent="0.25">
      <c r="A147" s="95"/>
      <c r="B147" s="95"/>
      <c r="C147" s="95"/>
      <c r="D147" s="96"/>
      <c r="E147" s="94"/>
    </row>
    <row r="148" spans="1:5" x14ac:dyDescent="0.25">
      <c r="A148" s="95"/>
      <c r="B148" s="95"/>
      <c r="C148" s="95"/>
      <c r="D148" s="96"/>
      <c r="E148" s="94"/>
    </row>
    <row r="149" spans="1:5" x14ac:dyDescent="0.25">
      <c r="A149" s="95"/>
      <c r="B149" s="95"/>
      <c r="C149" s="95"/>
      <c r="D149" s="96"/>
      <c r="E149" s="94"/>
    </row>
    <row r="150" spans="1:5" x14ac:dyDescent="0.25">
      <c r="A150" s="95"/>
      <c r="B150" s="95"/>
      <c r="C150" s="95"/>
      <c r="D150" s="96"/>
      <c r="E150" s="94"/>
    </row>
    <row r="151" spans="1:5" x14ac:dyDescent="0.25">
      <c r="A151" s="95"/>
      <c r="B151" s="95"/>
      <c r="C151" s="95"/>
      <c r="D151" s="96"/>
      <c r="E151" s="94"/>
    </row>
    <row r="152" spans="1:5" s="9" customFormat="1" ht="16.5" x14ac:dyDescent="0.25">
      <c r="A152" s="8" t="s">
        <v>6</v>
      </c>
      <c r="B152" s="23"/>
      <c r="D152" s="86"/>
      <c r="E152" s="86"/>
    </row>
    <row r="153" spans="1:5" s="9" customFormat="1" ht="16.5" x14ac:dyDescent="0.25">
      <c r="A153" s="8"/>
      <c r="B153" s="23"/>
      <c r="D153" s="86"/>
      <c r="E153" s="86"/>
    </row>
    <row r="154" spans="1:5" s="4" customFormat="1" x14ac:dyDescent="0.25">
      <c r="A154" s="4" t="s">
        <v>3</v>
      </c>
      <c r="B154" s="16"/>
      <c r="D154" s="25"/>
    </row>
    <row r="155" spans="1:5" s="5" customFormat="1" ht="15" x14ac:dyDescent="0.2">
      <c r="A155" s="14" t="s">
        <v>54</v>
      </c>
      <c r="B155" s="22"/>
      <c r="D155" s="86"/>
      <c r="E155" s="86"/>
    </row>
    <row r="156" spans="1:5" s="7" customFormat="1" ht="24.75" customHeight="1" x14ac:dyDescent="0.2">
      <c r="A156" s="12"/>
      <c r="B156" s="20" t="s">
        <v>80</v>
      </c>
      <c r="C156" s="24" t="s">
        <v>81</v>
      </c>
      <c r="D156" s="78">
        <v>1</v>
      </c>
      <c r="E156" s="78">
        <f>D156</f>
        <v>1</v>
      </c>
    </row>
    <row r="157" spans="1:5" s="7" customFormat="1" ht="30.75" customHeight="1" x14ac:dyDescent="0.2">
      <c r="A157" s="12"/>
      <c r="B157" s="20" t="s">
        <v>82</v>
      </c>
      <c r="C157" s="24" t="s">
        <v>83</v>
      </c>
      <c r="D157" s="78">
        <v>19088.3</v>
      </c>
      <c r="E157" s="78">
        <f>D157</f>
        <v>19088.3</v>
      </c>
    </row>
    <row r="158" spans="1:5" s="5" customFormat="1" ht="15" x14ac:dyDescent="0.2">
      <c r="A158" s="14"/>
      <c r="B158" s="22"/>
      <c r="D158" s="86"/>
      <c r="E158" s="78"/>
    </row>
    <row r="159" spans="1:5" ht="20.25" customHeight="1" thickBot="1" x14ac:dyDescent="0.3">
      <c r="A159" s="30" t="s">
        <v>55</v>
      </c>
      <c r="B159" s="17"/>
      <c r="C159" s="3"/>
      <c r="D159" s="26">
        <f>SUM(D156:D158)</f>
        <v>19089.3</v>
      </c>
      <c r="E159" s="26">
        <f>SUM(E156:E158)</f>
        <v>19089.3</v>
      </c>
    </row>
    <row r="160" spans="1:5" ht="16.5" thickTop="1" x14ac:dyDescent="0.25">
      <c r="D160" s="85">
        <f>SUM(D156:D156)</f>
        <v>1</v>
      </c>
      <c r="E160" s="85">
        <f>SUM(E156:E156)</f>
        <v>1</v>
      </c>
    </row>
    <row r="162" spans="1:5" s="9" customFormat="1" ht="16.5" x14ac:dyDescent="0.25">
      <c r="A162" s="8" t="s">
        <v>60</v>
      </c>
      <c r="B162" s="23"/>
      <c r="D162" s="86"/>
      <c r="E162" s="86"/>
    </row>
    <row r="163" spans="1:5" s="9" customFormat="1" ht="16.5" x14ac:dyDescent="0.25">
      <c r="A163" s="8"/>
      <c r="B163" s="23"/>
      <c r="D163" s="86"/>
      <c r="E163" s="86"/>
    </row>
    <row r="164" spans="1:5" s="4" customFormat="1" x14ac:dyDescent="0.25">
      <c r="A164" s="4" t="s">
        <v>61</v>
      </c>
      <c r="B164" s="16"/>
      <c r="D164" s="78">
        <v>139438</v>
      </c>
      <c r="E164" s="78">
        <f>D164</f>
        <v>139438</v>
      </c>
    </row>
    <row r="165" spans="1:5" s="5" customFormat="1" ht="15" x14ac:dyDescent="0.2">
      <c r="A165" s="14" t="s">
        <v>62</v>
      </c>
      <c r="B165" s="22"/>
      <c r="D165" s="86"/>
      <c r="E165" s="86"/>
    </row>
    <row r="166" spans="1:5" s="5" customFormat="1" ht="15" x14ac:dyDescent="0.2">
      <c r="A166" s="14"/>
      <c r="B166" s="22"/>
      <c r="D166" s="86"/>
      <c r="E166" s="78"/>
    </row>
    <row r="167" spans="1:5" ht="20.25" customHeight="1" thickBot="1" x14ac:dyDescent="0.3">
      <c r="A167" s="30" t="s">
        <v>55</v>
      </c>
      <c r="B167" s="17"/>
      <c r="C167" s="3"/>
      <c r="D167" s="26">
        <f>SUM(D164:D166)</f>
        <v>139438</v>
      </c>
      <c r="E167" s="26">
        <f>SUM(E164:E166)</f>
        <v>139438</v>
      </c>
    </row>
    <row r="168" spans="1:5" ht="16.5" thickTop="1" x14ac:dyDescent="0.25"/>
    <row r="170" spans="1:5" s="9" customFormat="1" ht="16.5" x14ac:dyDescent="0.25">
      <c r="A170" s="8" t="s">
        <v>87</v>
      </c>
      <c r="B170" s="23"/>
      <c r="D170" s="86"/>
      <c r="E170" s="86"/>
    </row>
    <row r="171" spans="1:5" s="9" customFormat="1" ht="16.5" x14ac:dyDescent="0.25">
      <c r="A171" s="8"/>
      <c r="B171" s="23"/>
      <c r="D171" s="86"/>
      <c r="E171" s="86"/>
    </row>
    <row r="172" spans="1:5" s="4" customFormat="1" x14ac:dyDescent="0.25">
      <c r="A172" s="4" t="s">
        <v>61</v>
      </c>
      <c r="B172" s="16"/>
      <c r="D172" s="78">
        <v>4275364.2</v>
      </c>
      <c r="E172" s="78">
        <f>D172</f>
        <v>4275364.2</v>
      </c>
    </row>
    <row r="173" spans="1:5" s="5" customFormat="1" ht="15" x14ac:dyDescent="0.2">
      <c r="A173" s="14" t="s">
        <v>62</v>
      </c>
      <c r="B173" s="22"/>
      <c r="D173" s="86"/>
      <c r="E173" s="86"/>
    </row>
    <row r="174" spans="1:5" s="5" customFormat="1" ht="15" x14ac:dyDescent="0.2">
      <c r="A174" s="14"/>
      <c r="B174" s="22"/>
      <c r="D174" s="86"/>
      <c r="E174" s="78"/>
    </row>
    <row r="175" spans="1:5" ht="20.25" customHeight="1" thickBot="1" x14ac:dyDescent="0.3">
      <c r="A175" s="30" t="s">
        <v>55</v>
      </c>
      <c r="B175" s="17"/>
      <c r="C175" s="3"/>
      <c r="D175" s="26">
        <f>SUM(D172:D174)</f>
        <v>4275364.2</v>
      </c>
      <c r="E175" s="26">
        <f>SUM(E172:E174)</f>
        <v>4275364.2</v>
      </c>
    </row>
    <row r="176" spans="1:5" ht="16.5" thickTop="1" x14ac:dyDescent="0.25"/>
  </sheetData>
  <mergeCells count="3">
    <mergeCell ref="A117:B117"/>
    <mergeCell ref="A14:B14"/>
    <mergeCell ref="C20:C21"/>
  </mergeCells>
  <phoneticPr fontId="2" type="noConversion"/>
  <pageMargins left="0.78740157480314965" right="0.78740157480314965" top="0.98425196850393704" bottom="0.98425196850393704" header="0.51181102362204722" footer="0.51181102362204722"/>
  <pageSetup paperSize="9" scale="66" firstPageNumber="262" orientation="portrait" useFirstPageNumber="1" r:id="rId1"/>
  <headerFooter alignWithMargins="0">
    <oddFooter>&amp;L&amp;"Arial,Kurzíva"Zastupitelstvo Olomouckého kraje 29.6.2012
5. - Rozpočet Olomouckého kraje 2011 - závěrečný účet
Příloha č. 12: Přebytek hospodaření Olomouckého kraje za rok 2011&amp;R&amp;"Arial,Kurzíva"Strana &amp;P (celkem 470&amp;"Arial,Obyčejné")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přebytek</vt:lpstr>
      <vt:lpstr>přebytek!Názvy_tisku</vt:lpstr>
      <vt:lpstr>přebytek!Oblast_tisku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vitkova</dc:creator>
  <cp:lastModifiedBy>Vítková Petra</cp:lastModifiedBy>
  <cp:lastPrinted>2012-06-06T10:57:36Z</cp:lastPrinted>
  <dcterms:created xsi:type="dcterms:W3CDTF">2006-05-16T09:52:25Z</dcterms:created>
  <dcterms:modified xsi:type="dcterms:W3CDTF">2012-06-06T10:57:39Z</dcterms:modified>
</cp:coreProperties>
</file>